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ml.chartshapes+xml"/>
  <Override PartName="/xl/charts/chart44.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45.xml" ContentType="application/vnd.openxmlformats-officedocument.drawingml.chart+xml"/>
  <Override PartName="/xl/drawings/drawing47.xml" ContentType="application/vnd.openxmlformats-officedocument.drawing+xml"/>
  <Override PartName="/xl/charts/chart46.xml" ContentType="application/vnd.openxmlformats-officedocument.drawingml.chart+xml"/>
  <Override PartName="/xl/drawings/drawing48.xml" ContentType="application/vnd.openxmlformats-officedocument.drawing+xml"/>
  <Override PartName="/xl/charts/chart47.xml" ContentType="application/vnd.openxmlformats-officedocument.drawingml.chart+xml"/>
  <Override PartName="/xl/drawings/drawing49.xml" ContentType="application/vnd.openxmlformats-officedocument.drawing+xml"/>
  <Override PartName="/xl/charts/chart48.xml" ContentType="application/vnd.openxmlformats-officedocument.drawingml.chart+xml"/>
  <Override PartName="/xl/drawings/drawing50.xml" ContentType="application/vnd.openxmlformats-officedocument.drawing+xml"/>
  <Override PartName="/xl/charts/chart49.xml" ContentType="application/vnd.openxmlformats-officedocument.drawingml.chart+xml"/>
  <Override PartName="/xl/drawings/drawing51.xml" ContentType="application/vnd.openxmlformats-officedocument.drawing+xml"/>
  <Override PartName="/xl/charts/chart50.xml" ContentType="application/vnd.openxmlformats-officedocument.drawingml.chart+xml"/>
  <Override PartName="/xl/drawings/drawing52.xml" ContentType="application/vnd.openxmlformats-officedocument.drawing+xml"/>
  <Override PartName="/xl/charts/chart51.xml" ContentType="application/vnd.openxmlformats-officedocument.drawingml.chart+xml"/>
  <Override PartName="/xl/drawings/drawing53.xml" ContentType="application/vnd.openxmlformats-officedocument.drawing+xml"/>
  <Override PartName="/xl/charts/chart52.xml" ContentType="application/vnd.openxmlformats-officedocument.drawingml.chart+xml"/>
  <Override PartName="/xl/drawings/drawing54.xml" ContentType="application/vnd.openxmlformats-officedocument.drawing+xml"/>
  <Override PartName="/xl/charts/chart53.xml" ContentType="application/vnd.openxmlformats-officedocument.drawingml.chart+xml"/>
  <Override PartName="/xl/drawings/drawing55.xml" ContentType="application/vnd.openxmlformats-officedocument.drawing+xml"/>
  <Override PartName="/xl/charts/chart54.xml" ContentType="application/vnd.openxmlformats-officedocument.drawingml.chart+xml"/>
  <Override PartName="/xl/drawings/drawing56.xml" ContentType="application/vnd.openxmlformats-officedocument.drawing+xml"/>
  <Override PartName="/xl/charts/chart55.xml" ContentType="application/vnd.openxmlformats-officedocument.drawingml.chart+xml"/>
  <Override PartName="/xl/drawings/drawing57.xml" ContentType="application/vnd.openxmlformats-officedocument.drawing+xml"/>
  <Override PartName="/xl/charts/chart56.xml" ContentType="application/vnd.openxmlformats-officedocument.drawingml.chart+xml"/>
  <Override PartName="/xl/drawings/drawing58.xml" ContentType="application/vnd.openxmlformats-officedocument.drawing+xml"/>
  <Override PartName="/xl/charts/chart5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activeTab="1"/>
  </bookViews>
  <sheets>
    <sheet name="Sommaire" sheetId="48" r:id="rId1"/>
    <sheet name="Article 1 - tableau 1" sheetId="1" r:id="rId2"/>
    <sheet name="Article 1 - tableau 2" sheetId="2" r:id="rId3"/>
    <sheet name="Article 1 - tableau 3" sheetId="3" r:id="rId4"/>
    <sheet name="Article 1 - tableau 4" sheetId="4" r:id="rId5"/>
    <sheet name="Article 1 - Graphique 1" sheetId="5" r:id="rId6"/>
    <sheet name="Article 1 - Graphique 2" sheetId="6" r:id="rId7"/>
    <sheet name="Article 1 - Graphique 3" sheetId="7" r:id="rId8"/>
    <sheet name="Article 1 - Graphique 4" sheetId="8" r:id="rId9"/>
    <sheet name="Article 1 - Graphique 5" sheetId="9" r:id="rId10"/>
    <sheet name="Article 1 - Graphique 6" sheetId="10" r:id="rId11"/>
    <sheet name="Article 1 - Graphique 7" sheetId="11" r:id="rId12"/>
    <sheet name="Article 1 - Graphique 8" sheetId="12" r:id="rId13"/>
    <sheet name="Article 1 - Graphique 9" sheetId="13" r:id="rId14"/>
    <sheet name="Article 1 - Graphique 10" sheetId="14" r:id="rId15"/>
    <sheet name="Article 1 - Graphique 11" sheetId="15" r:id="rId16"/>
    <sheet name="Article 1 - Graphique 12" sheetId="16" r:id="rId17"/>
    <sheet name="Article 1 - Graphique 13" sheetId="17" r:id="rId18"/>
    <sheet name="Article 1 - Graphique 14" sheetId="18" r:id="rId19"/>
    <sheet name="Article 1 - Graphique 15" sheetId="19" r:id="rId20"/>
    <sheet name="Article 1 - Graphique 16" sheetId="20" r:id="rId21"/>
    <sheet name="Article 1 - Graphique 17" sheetId="21" r:id="rId22"/>
    <sheet name="Article 1 - Graphique 18" sheetId="22" r:id="rId23"/>
    <sheet name="Article 1 - Graphique 19" sheetId="23" r:id="rId24"/>
    <sheet name="Article 1 - Graphique 20" sheetId="24" r:id="rId25"/>
    <sheet name="Article 1 - Graphique 21" sheetId="25" r:id="rId26"/>
    <sheet name="Article 1 - Graphique 22" sheetId="26" r:id="rId27"/>
    <sheet name="Article 1 - Graphique 23" sheetId="27" r:id="rId28"/>
    <sheet name="Article 1 - Graphique 24" sheetId="28" r:id="rId29"/>
    <sheet name="Article 1 - Graphique 25" sheetId="29" r:id="rId30"/>
    <sheet name="Article 1 - Graphique 26" sheetId="30" r:id="rId31"/>
    <sheet name="Article 1 - Graphique 27" sheetId="31" r:id="rId32"/>
    <sheet name="Article 1 - Graphique 28" sheetId="32" r:id="rId33"/>
    <sheet name="Article 1 - Graphique 29" sheetId="33" r:id="rId34"/>
    <sheet name="Article 1 - Graphique 30" sheetId="34" r:id="rId35"/>
    <sheet name="Article 1 - Graphique 31" sheetId="35" r:id="rId36"/>
    <sheet name="Article 1 - Tableau 5" sheetId="36" r:id="rId37"/>
    <sheet name="Article 1 - Graphique 32 " sheetId="37" r:id="rId38"/>
    <sheet name="Article 1 - Graphique 33" sheetId="38" r:id="rId39"/>
    <sheet name="Article 1 - Graphique 34" sheetId="39" r:id="rId40"/>
    <sheet name="Article 1 - Graphique 35" sheetId="40" r:id="rId41"/>
    <sheet name="Article 1 - Graphique 36 " sheetId="41" r:id="rId42"/>
    <sheet name="Article 1 - Graphique 37" sheetId="42" r:id="rId43"/>
    <sheet name="Article 1 - Graphique 38" sheetId="43" r:id="rId44"/>
    <sheet name="Article 1 - Encadré - graph 1" sheetId="46" r:id="rId45"/>
    <sheet name="Article 1 - Encadré - graph 2" sheetId="47" r:id="rId46"/>
    <sheet name="Article 1 - Annexe 2 - Tab A" sheetId="44" r:id="rId47"/>
    <sheet name="Article 1 - Annexe 2 - Tab B" sheetId="45" r:id="rId48"/>
    <sheet name="Article 2 - Tableau 1" sheetId="51" r:id="rId49"/>
    <sheet name="Article 2 - Tableau 2" sheetId="52" r:id="rId50"/>
    <sheet name="Article 2 - Tableau 3" sheetId="53" r:id="rId51"/>
    <sheet name="Article 2 - Tableau 4" sheetId="54" r:id="rId52"/>
    <sheet name="Article 2 - Tableau 5" sheetId="55" r:id="rId53"/>
    <sheet name="Article 2 - Tableau 6" sheetId="56" r:id="rId54"/>
    <sheet name="Article 2 - Tableau 7" sheetId="57" r:id="rId55"/>
    <sheet name="Article 2 - Tableau 8" sheetId="58" r:id="rId56"/>
    <sheet name="Article 2 - Tableau 9" sheetId="59" r:id="rId57"/>
    <sheet name="Article 2 - Graphique 1" sheetId="60" r:id="rId58"/>
    <sheet name="Article 2 - Graphique 1 bis" sheetId="61" r:id="rId59"/>
    <sheet name="Article 2 - Graphique 2" sheetId="62" r:id="rId60"/>
    <sheet name="Article 2 - Graphique 3" sheetId="63" r:id="rId61"/>
    <sheet name="Article 2 - Graphique 4" sheetId="64" r:id="rId62"/>
    <sheet name="Article 2 - Graphique 5" sheetId="65" r:id="rId63"/>
    <sheet name="Article 2 - Graphique 5bis" sheetId="66" r:id="rId64"/>
    <sheet name="Article 2 - Graphique 6" sheetId="67" r:id="rId65"/>
    <sheet name="Article 2 - Graphique 7" sheetId="68" r:id="rId66"/>
    <sheet name="Article 2 - Graphique 8" sheetId="69" r:id="rId67"/>
    <sheet name="Article 2 - Graphique 9" sheetId="70" r:id="rId68"/>
    <sheet name="Article 2 - Graphique 10" sheetId="71" r:id="rId69"/>
    <sheet name="Article 2 - Graphique 11" sheetId="72" r:id="rId70"/>
    <sheet name="Article 2 - Graphique 12" sheetId="73" r:id="rId71"/>
    <sheet name="Article 2 - Encadré 2 tableau 1" sheetId="74" r:id="rId72"/>
    <sheet name="Article 2 - Encadré 3 graph 1" sheetId="75" r:id="rId73"/>
    <sheet name="Article 2 - Encadré 3 graph 2" sheetId="76" r:id="rId74"/>
    <sheet name="Feuil1" sheetId="77" r:id="rId75"/>
    <sheet name="Feuil3" sheetId="50" r:id="rId76"/>
  </sheets>
  <calcPr calcId="145621"/>
</workbook>
</file>

<file path=xl/calcChain.xml><?xml version="1.0" encoding="utf-8"?>
<calcChain xmlns="http://schemas.openxmlformats.org/spreadsheetml/2006/main">
  <c r="E4" i="70" l="1"/>
  <c r="E5" i="70"/>
  <c r="E6" i="70"/>
  <c r="E7" i="70"/>
  <c r="E8" i="70"/>
  <c r="E9" i="70"/>
  <c r="E10" i="70"/>
  <c r="E11" i="70"/>
  <c r="E12" i="70"/>
  <c r="E13" i="70"/>
  <c r="E14" i="70"/>
  <c r="E15" i="70"/>
  <c r="E16" i="70"/>
  <c r="E17" i="70"/>
  <c r="E18" i="70"/>
  <c r="E19" i="70"/>
  <c r="E6" i="33" l="1"/>
  <c r="D6" i="33"/>
  <c r="C6" i="33"/>
  <c r="B6" i="33"/>
  <c r="E5" i="33"/>
  <c r="D5" i="33"/>
  <c r="C5" i="33"/>
  <c r="B5" i="33"/>
  <c r="E4" i="33"/>
  <c r="D4" i="33"/>
  <c r="C4" i="33"/>
  <c r="B4" i="33"/>
  <c r="B5" i="30"/>
  <c r="B4" i="30"/>
  <c r="E6" i="26"/>
  <c r="B6" i="26"/>
  <c r="E5" i="26"/>
  <c r="B5" i="26"/>
  <c r="E4" i="26"/>
  <c r="B4" i="26"/>
  <c r="D12" i="21"/>
  <c r="C12" i="21"/>
  <c r="B12" i="21"/>
  <c r="B9" i="3" l="1"/>
  <c r="C9" i="3"/>
  <c r="D9" i="3"/>
  <c r="E9" i="3"/>
  <c r="F9" i="3"/>
  <c r="G9" i="3"/>
  <c r="G19" i="3"/>
  <c r="F19" i="3"/>
  <c r="E19" i="3"/>
  <c r="D19" i="3"/>
  <c r="C19" i="3"/>
  <c r="B19" i="3"/>
  <c r="G22" i="2"/>
  <c r="F22" i="2"/>
  <c r="E22" i="2"/>
  <c r="D22" i="2"/>
  <c r="C22" i="2"/>
  <c r="B22" i="2"/>
  <c r="G11" i="2"/>
  <c r="F11" i="2"/>
  <c r="E11" i="2"/>
  <c r="D11" i="2"/>
  <c r="C11" i="2"/>
  <c r="B11" i="2"/>
</calcChain>
</file>

<file path=xl/sharedStrings.xml><?xml version="1.0" encoding="utf-8"?>
<sst xmlns="http://schemas.openxmlformats.org/spreadsheetml/2006/main" count="1357" uniqueCount="567">
  <si>
    <t>Moyenne</t>
  </si>
  <si>
    <t>Q1</t>
  </si>
  <si>
    <t>Médiane</t>
  </si>
  <si>
    <t>Q3</t>
  </si>
  <si>
    <t>Minimum</t>
  </si>
  <si>
    <t>Maximum</t>
  </si>
  <si>
    <t>Ménages à bas revenus</t>
  </si>
  <si>
    <t>1 100</t>
  </si>
  <si>
    <t>Ménages modestes</t>
  </si>
  <si>
    <t>1 330</t>
  </si>
  <si>
    <t>1 230</t>
  </si>
  <si>
    <t>1 450</t>
  </si>
  <si>
    <t>1 560</t>
  </si>
  <si>
    <t>Ménages plus aisés</t>
  </si>
  <si>
    <t>2 820</t>
  </si>
  <si>
    <t>1 890</t>
  </si>
  <si>
    <t>2 330</t>
  </si>
  <si>
    <t>3 110</t>
  </si>
  <si>
    <t>Ménages
à bas revenus</t>
  </si>
  <si>
    <t>Ménages
plus aisés</t>
  </si>
  <si>
    <t>Moins de 30 ans</t>
  </si>
  <si>
    <t>30 à 39 ans</t>
  </si>
  <si>
    <t>40 à 49 ans</t>
  </si>
  <si>
    <t>50 à 64 ans</t>
  </si>
  <si>
    <t>Total</t>
  </si>
  <si>
    <t>Situation familiale</t>
  </si>
  <si>
    <t>Personne seule</t>
  </si>
  <si>
    <t>Couple sans enfant</t>
  </si>
  <si>
    <t>Ménage complexe</t>
  </si>
  <si>
    <t>Nationalité de la personne de référence</t>
  </si>
  <si>
    <t>Française</t>
  </si>
  <si>
    <t xml:space="preserve">Etrangère </t>
  </si>
  <si>
    <t>Couples avec enfant(s)</t>
  </si>
  <si>
    <t>Famille
monoparentale</t>
  </si>
  <si>
    <t>Nombre de personnes actives</t>
  </si>
  <si>
    <t>Deux ou plus</t>
  </si>
  <si>
    <t>Agriculteurs exploitants</t>
  </si>
  <si>
    <t>Artisans, commerçants, chefs d'entreprise, professions libérales</t>
  </si>
  <si>
    <t>Cadres et professions intellectuelles supérieures sauf professions libérales</t>
  </si>
  <si>
    <t>Professions intermédiaires</t>
  </si>
  <si>
    <t>Employés</t>
  </si>
  <si>
    <t>Ouvriers</t>
  </si>
  <si>
    <t>Autres personnes sans activité professionnelle</t>
  </si>
  <si>
    <t>Non déclaré</t>
  </si>
  <si>
    <t>Aucune</t>
  </si>
  <si>
    <t>Une</t>
  </si>
  <si>
    <t>Fréquence</t>
  </si>
  <si>
    <t>Odds ratio estimé</t>
  </si>
  <si>
    <t>Référence</t>
  </si>
  <si>
    <t>Tranche urbaine du logement</t>
  </si>
  <si>
    <t>Communes rurales</t>
  </si>
  <si>
    <t>1,0 *</t>
  </si>
  <si>
    <t>Zone urbaine de moins de 100 000 habitants</t>
  </si>
  <si>
    <t>Zone urbaine de plus de 100 000 habitants (hors ZU de Paris)</t>
  </si>
  <si>
    <t>Zone urbaine de Paris</t>
  </si>
  <si>
    <t>Configuration familiale du ménage</t>
  </si>
  <si>
    <t>0,9 *</t>
  </si>
  <si>
    <t>Couple avec enfant(s)</t>
  </si>
  <si>
    <t>Famille monoparentale</t>
  </si>
  <si>
    <t>0,8 *</t>
  </si>
  <si>
    <t>Non déclarés</t>
  </si>
  <si>
    <t>0,6 *</t>
  </si>
  <si>
    <t>Retraités ou retirés des affaires</t>
  </si>
  <si>
    <t>Autres inactifs</t>
  </si>
  <si>
    <t>Etrangère</t>
  </si>
  <si>
    <t>Logement individuel</t>
  </si>
  <si>
    <t>Logement collectif</t>
  </si>
  <si>
    <t>Moins de 100 000 habitants</t>
  </si>
  <si>
    <t>Plus de 100 000 habitants</t>
  </si>
  <si>
    <t>Unité urbaine de Paris</t>
  </si>
  <si>
    <t>4 ou +</t>
  </si>
  <si>
    <t>Logé provisoirement</t>
  </si>
  <si>
    <t>Congédié</t>
  </si>
  <si>
    <t>Logement démoli</t>
  </si>
  <si>
    <t>Aucune de ces raisons</t>
  </si>
  <si>
    <t>Sinistre</t>
  </si>
  <si>
    <t>Changement environnement</t>
  </si>
  <si>
    <t>Mutation</t>
  </si>
  <si>
    <t>Rapprochement lieu travail</t>
  </si>
  <si>
    <t>Rapprochement famille</t>
  </si>
  <si>
    <t>Fonder foyer</t>
  </si>
  <si>
    <t>Divorce, veuvage</t>
  </si>
  <si>
    <t>Raisons de santé</t>
  </si>
  <si>
    <t>Désir d'autonomie</t>
  </si>
  <si>
    <t>Problème voisinage</t>
  </si>
  <si>
    <t xml:space="preserve">Logement meilleure qualité </t>
  </si>
  <si>
    <t>Logement plus grand</t>
  </si>
  <si>
    <t>Logement plus accessible</t>
  </si>
  <si>
    <t>Logement plus petit</t>
  </si>
  <si>
    <t>Changement statut d'occupation</t>
  </si>
  <si>
    <t>Logement moins cher</t>
  </si>
  <si>
    <t>Autre</t>
  </si>
  <si>
    <t>Taux de surpeuplement</t>
  </si>
  <si>
    <t>Couples sans enfant</t>
  </si>
  <si>
    <t xml:space="preserve">Ménages modestes </t>
  </si>
  <si>
    <t>Absence d'eau chaude</t>
  </si>
  <si>
    <t>Absence de chauffage central ou électrique</t>
  </si>
  <si>
    <t>Toit percé, humidité</t>
  </si>
  <si>
    <t>Logement trop petit</t>
  </si>
  <si>
    <t>Logement trop difficile ou trop coûteux à bien chauffer</t>
  </si>
  <si>
    <t>Logement bruyant</t>
  </si>
  <si>
    <t>Absence de toilettes à l'intérieur du logement</t>
  </si>
  <si>
    <t>Absence de salle de bains à l'intérieur du logement</t>
  </si>
  <si>
    <t>Surpeuplement</t>
  </si>
  <si>
    <t>0 difficulté</t>
  </si>
  <si>
    <t>1 difficulté ou plus</t>
  </si>
  <si>
    <t>2 difficultés ou plus</t>
  </si>
  <si>
    <t>3 difficultés ou plus</t>
  </si>
  <si>
    <t>4 difficultés ou plus</t>
  </si>
  <si>
    <t>Le logement a fait l'objet d'un signalement portant sur son caractère insalubre, dangereux…</t>
  </si>
  <si>
    <t xml:space="preserve"> Installation insuffisante de chauffage</t>
  </si>
  <si>
    <t>Manque d'installation sanitaire (salle de bain)</t>
  </si>
  <si>
    <t>Problèmes d'évacuation d'eau au cours des 3 derniers mois</t>
  </si>
  <si>
    <t>Panne durable de l'installation de chauffage</t>
  </si>
  <si>
    <t>Bruits perçus le jour…</t>
  </si>
  <si>
    <t>...dont liés au voisinage</t>
  </si>
  <si>
    <t>…dont liés à la circulation</t>
  </si>
  <si>
    <t>Bruits perçus la nuit</t>
  </si>
  <si>
    <t>Mauvaise opinion sur la sécurité du quartier</t>
  </si>
  <si>
    <t>Absence d'espaces verts dans le quartier</t>
  </si>
  <si>
    <t>Problème de pollution, d'environnement</t>
  </si>
  <si>
    <t>Bonne opinion sur l'accessibilité en transport en commun</t>
  </si>
  <si>
    <t>Bonne opinion sur la proximité des commerces</t>
  </si>
  <si>
    <t>Jugent leurs conditions de logement mauvaises</t>
  </si>
  <si>
    <t>Souhaitent changer de logement</t>
  </si>
  <si>
    <t>Ne se plaisent pas dans leur quartier ou village</t>
  </si>
  <si>
    <t>De 30 à 39 ans</t>
  </si>
  <si>
    <t>De 40 à 49 ans</t>
  </si>
  <si>
    <t>De 50 à 64 ans</t>
  </si>
  <si>
    <t>65 ans ou plus</t>
  </si>
  <si>
    <t>Propriétaire non accédant</t>
  </si>
  <si>
    <t>Accédant à la propriété</t>
  </si>
  <si>
    <t>Locataire parc social</t>
  </si>
  <si>
    <t>Autres statuts</t>
  </si>
  <si>
    <t>Statut d'occupation</t>
  </si>
  <si>
    <t>Propriétaire</t>
  </si>
  <si>
    <t xml:space="preserve">Agriculteurs </t>
  </si>
  <si>
    <t>Artisans, commerçants, chefs d'entreprise</t>
  </si>
  <si>
    <t>Cadres et professions intellectuelles sup</t>
  </si>
  <si>
    <t>,</t>
  </si>
  <si>
    <t>Profils de ménages</t>
  </si>
  <si>
    <t>Les personnes
isolées de moins de 65 ans</t>
  </si>
  <si>
    <t>Les familles
monoparentales</t>
  </si>
  <si>
    <t>Les étrangers</t>
  </si>
  <si>
    <t>Les ménages de
moins de 30 ans</t>
  </si>
  <si>
    <t xml:space="preserve">Les couples avec
trois enfants ou plus </t>
  </si>
  <si>
    <t>Couples sans emploi ni retraite</t>
  </si>
  <si>
    <t>Les personnes âgées de
plus de 65 ans</t>
  </si>
  <si>
    <t>Taux de
surpeuplement</t>
  </si>
  <si>
    <t>Signes
d'humidité</t>
  </si>
  <si>
    <t>Mauvaises opinions sur les conditions de logement</t>
  </si>
  <si>
    <t>Opinion logement
trop petit</t>
  </si>
  <si>
    <t>Désir
de déménager</t>
  </si>
  <si>
    <t>Présence de
bruit le jour</t>
  </si>
  <si>
    <t>Absence de transports en commun</t>
  </si>
  <si>
    <t>Les couples avec
trois enfants ou plus</t>
  </si>
  <si>
    <t>Ensemble des ménages
à bas revenus</t>
  </si>
  <si>
    <t>Ensemble des ménages modestes</t>
  </si>
  <si>
    <t>Proportion de logement
sans le confort sanitaire de base</t>
  </si>
  <si>
    <t>Cuisine
séparée</t>
  </si>
  <si>
    <t>Profils de ménages à bas revenus</t>
  </si>
  <si>
    <t>Profils de ménages modestes</t>
  </si>
  <si>
    <t>Ensemble ménages modestes</t>
  </si>
  <si>
    <t>Locataire
secteur libre</t>
  </si>
  <si>
    <t>Locataire
parc social</t>
  </si>
  <si>
    <t>Accédant</t>
  </si>
  <si>
    <t>Autre statut
d'occupation</t>
  </si>
  <si>
    <t>Commune
rurale</t>
  </si>
  <si>
    <t>Unité urbaine
de moins de
100 000 habitants</t>
  </si>
  <si>
    <t>Unité urbaine
de plus de
100 000 habitants</t>
  </si>
  <si>
    <t>Unité urbaine
de Paris</t>
  </si>
  <si>
    <t>Propriétaires</t>
  </si>
  <si>
    <t>Accédants à la propriété</t>
  </si>
  <si>
    <t>Locataires du parc social</t>
  </si>
  <si>
    <t>Locataires du parc privé</t>
  </si>
  <si>
    <t>Autres</t>
  </si>
  <si>
    <t>Ensemble</t>
  </si>
  <si>
    <t>Les couples sans emploi ni retraite</t>
  </si>
  <si>
    <t>Logement sans eau courante</t>
  </si>
  <si>
    <t>Construction provisoire ou habitation de fortune</t>
  </si>
  <si>
    <t>Pas d'installation pour faire la cuisine</t>
  </si>
  <si>
    <t>Aucun moyen de chauffage</t>
  </si>
  <si>
    <t>Pas de WC</t>
  </si>
  <si>
    <t>Pas de prise de terre dans le logement</t>
  </si>
  <si>
    <t>Infiltrations ou inondations dues à une fuite d'eau dans la plomberie du logement</t>
  </si>
  <si>
    <t>Façade principale très dégradée avec des fissures profondes</t>
  </si>
  <si>
    <t>Infiltrations ou inondations dues à un problème d'étanchéité ou d'isolation</t>
  </si>
  <si>
    <t>50 ans ou plus</t>
  </si>
  <si>
    <t>30 à 49 ans</t>
  </si>
  <si>
    <t>Fils électriques degradés</t>
  </si>
  <si>
    <t>Remontées fréquentes d'odeur dans le logement liées à l'installation sanitaire</t>
  </si>
  <si>
    <t>Locataire parc privé</t>
  </si>
  <si>
    <t>* : n’est pas significatif au seuil de 5 %.</t>
  </si>
  <si>
    <t>Logement ayant au moins un défaut de qualité</t>
  </si>
  <si>
    <t>Logement ayant au moins deux défauts de qualité</t>
  </si>
  <si>
    <t>Logement ayant au moins trois défauts de qualité</t>
  </si>
  <si>
    <t>Logement ayant au moins quatre défauts de qualité</t>
  </si>
  <si>
    <t>Nombre de déménagements</t>
  </si>
  <si>
    <t>Problème de délinquance, 
violence ou vandalisme dans les environs</t>
  </si>
  <si>
    <t>Victime ou témoin d'un acte de vandalisme
 (vol ou agression) 
dans le quartier au cours des 12 derniers mois</t>
  </si>
  <si>
    <t>Âge de la personne de référence</t>
  </si>
  <si>
    <t>Catégorie socioprofessionnelle de la personne active de référence</t>
  </si>
  <si>
    <t xml:space="preserve">Niveau de vie mensuel des ménages en 2013 </t>
  </si>
  <si>
    <t>En euros 2013</t>
  </si>
  <si>
    <t>Catégorie socioprofessionnelle de la personne de référence (y compris inactifs)</t>
  </si>
  <si>
    <t>Les personnes de nationalité étrangère</t>
  </si>
  <si>
    <t>Les ménages ruraux à bas revenus</t>
  </si>
  <si>
    <t>Les ménages de nationalité étrangère</t>
  </si>
  <si>
    <t>Les ménages ruraux modestes</t>
  </si>
  <si>
    <t>Ensemble des ménages
modestes</t>
  </si>
  <si>
    <t>Type de ménages
modestes</t>
  </si>
  <si>
    <t>Type de ménages
à bas revenus</t>
  </si>
  <si>
    <t>Les personnes modestes âgées de
plus de 65 ans</t>
  </si>
  <si>
    <t>Type de ménage</t>
  </si>
  <si>
    <t>Raison principale du dernier déménagement</t>
  </si>
  <si>
    <t>Raison ayant contraint à quitter le logement</t>
  </si>
  <si>
    <t>Les personnes
seules de moins de 65 ans</t>
  </si>
  <si>
    <r>
      <t>Lecture</t>
    </r>
    <r>
      <rPr>
        <sz val="8"/>
        <color theme="1"/>
        <rFont val="Arial"/>
        <family val="2"/>
      </rPr>
      <t> </t>
    </r>
    <r>
      <rPr>
        <b/>
        <sz val="8"/>
        <color theme="1"/>
        <rFont val="Arial"/>
        <family val="2"/>
      </rPr>
      <t>&gt;</t>
    </r>
    <r>
      <rPr>
        <sz val="8"/>
        <color theme="1"/>
        <rFont val="Arial"/>
        <family val="2"/>
      </rPr>
      <t xml:space="preserve"> 40 % des personnes isolées à bas revenus de moins de 65 ans sont locataires du secteur privé.</t>
    </r>
  </si>
  <si>
    <r>
      <t>Champ</t>
    </r>
    <r>
      <rPr>
        <sz val="8"/>
        <color theme="1"/>
        <rFont val="Arial"/>
        <family val="2"/>
      </rPr>
      <t> </t>
    </r>
    <r>
      <rPr>
        <b/>
        <sz val="8"/>
        <color theme="1"/>
        <rFont val="Arial"/>
        <family val="2"/>
      </rPr>
      <t>&gt;</t>
    </r>
    <r>
      <rPr>
        <sz val="8"/>
        <color theme="1"/>
        <rFont val="Arial"/>
        <family val="2"/>
      </rPr>
      <t xml:space="preserve"> France métropolitaine, hors ménages dont la personne de référence est étudiante ou dont le revenu déclaré au fisc est strictement négatif.</t>
    </r>
  </si>
  <si>
    <r>
      <t>Source</t>
    </r>
    <r>
      <rPr>
        <sz val="8"/>
        <color theme="1"/>
        <rFont val="Arial"/>
        <family val="2"/>
      </rPr>
      <t> </t>
    </r>
    <r>
      <rPr>
        <b/>
        <sz val="8"/>
        <color theme="1"/>
        <rFont val="Arial"/>
        <family val="2"/>
      </rPr>
      <t>&gt;</t>
    </r>
    <r>
      <rPr>
        <sz val="8"/>
        <color theme="1"/>
        <rFont val="Arial"/>
        <family val="2"/>
      </rPr>
      <t xml:space="preserve"> Insee, enquête Logement 2013.</t>
    </r>
  </si>
  <si>
    <r>
      <t>Lecture</t>
    </r>
    <r>
      <rPr>
        <sz val="8"/>
        <color theme="1"/>
        <rFont val="Arial"/>
        <family val="2"/>
      </rPr>
      <t> </t>
    </r>
    <r>
      <rPr>
        <b/>
        <sz val="8"/>
        <color theme="1"/>
        <rFont val="Arial"/>
        <family val="2"/>
      </rPr>
      <t>&gt;</t>
    </r>
    <r>
      <rPr>
        <sz val="8"/>
        <color theme="1"/>
        <rFont val="Arial"/>
        <family val="2"/>
      </rPr>
      <t xml:space="preserve"> Les personnes isolées à bas revenus de moins de 65 ans ont un taux de surpeuplement de 12 %.</t>
    </r>
  </si>
  <si>
    <r>
      <t>Lecture</t>
    </r>
    <r>
      <rPr>
        <sz val="8"/>
        <color theme="1"/>
        <rFont val="Arial"/>
        <family val="2"/>
      </rPr>
      <t> </t>
    </r>
    <r>
      <rPr>
        <b/>
        <sz val="8"/>
        <color theme="1"/>
        <rFont val="Arial"/>
        <family val="2"/>
      </rPr>
      <t>&gt;</t>
    </r>
    <r>
      <rPr>
        <sz val="8"/>
        <color theme="1"/>
        <rFont val="Arial"/>
        <family val="2"/>
      </rPr>
      <t xml:space="preserve"> Les ménages modestes dont la personne de référence a 65 ans ou plus mentionnent deux fois moins le désir de déménager que l’ensemble des ménages modestes.</t>
    </r>
  </si>
  <si>
    <r>
      <t>Lecture</t>
    </r>
    <r>
      <rPr>
        <sz val="8"/>
        <color theme="1"/>
        <rFont val="Arial"/>
        <family val="2"/>
      </rPr>
      <t> </t>
    </r>
    <r>
      <rPr>
        <b/>
        <sz val="8"/>
        <color theme="1"/>
        <rFont val="Arial"/>
        <family val="2"/>
      </rPr>
      <t>&gt;</t>
    </r>
    <r>
      <rPr>
        <sz val="8"/>
        <color theme="1"/>
        <rFont val="Arial"/>
        <family val="2"/>
      </rPr>
      <t xml:space="preserve"> Les couples à bas revenus sans aucun membre en emploi ou à la retraite déclarent deux fois plus que l’ensemble des ménages à bas revenus une mauvaise opinion sur leurs conditions de logement.</t>
    </r>
  </si>
  <si>
    <r>
      <t>Source</t>
    </r>
    <r>
      <rPr>
        <sz val="8"/>
        <color theme="1"/>
        <rFont val="Arial"/>
        <family val="2"/>
      </rPr>
      <t> </t>
    </r>
    <r>
      <rPr>
        <b/>
        <sz val="8"/>
        <color theme="1"/>
        <rFont val="Arial"/>
        <family val="2"/>
      </rPr>
      <t>&gt;</t>
    </r>
    <r>
      <rPr>
        <sz val="8"/>
        <color theme="1"/>
        <rFont val="Arial"/>
        <family val="2"/>
      </rPr>
      <t xml:space="preserve"> Insee, enquête Logement 2013. </t>
    </r>
  </si>
  <si>
    <r>
      <t>Lecture</t>
    </r>
    <r>
      <rPr>
        <sz val="8"/>
        <color theme="1"/>
        <rFont val="Arial"/>
        <family val="2"/>
      </rPr>
      <t> </t>
    </r>
    <r>
      <rPr>
        <b/>
        <sz val="8"/>
        <color theme="1"/>
        <rFont val="Arial"/>
        <family val="2"/>
      </rPr>
      <t>&gt;</t>
    </r>
    <r>
      <rPr>
        <sz val="8"/>
        <color theme="1"/>
        <rFont val="Arial"/>
        <family val="2"/>
      </rPr>
      <t>: Les couples à bas revenus avec trois enfants ou plus déclarent deux fois plus fréquemment que l’ensemble des ménages à bas revenus avoir un logement trop petit.</t>
    </r>
  </si>
  <si>
    <r>
      <t>Champ &gt;</t>
    </r>
    <r>
      <rPr>
        <sz val="8"/>
        <color theme="1"/>
        <rFont val="Arial"/>
        <family val="2"/>
      </rPr>
      <t xml:space="preserve"> France métropolitaine, hors ménages dont la personne de référence est étudiante ou dont le revenu déclaré au fisc est strictement négatif.</t>
    </r>
  </si>
  <si>
    <r>
      <t>Source &gt;</t>
    </r>
    <r>
      <rPr>
        <sz val="8"/>
        <color theme="1"/>
        <rFont val="Arial"/>
        <family val="2"/>
      </rPr>
      <t xml:space="preserve"> Insee, enquête Logement 2013.</t>
    </r>
  </si>
  <si>
    <r>
      <t xml:space="preserve">Lecture &gt; </t>
    </r>
    <r>
      <rPr>
        <sz val="8"/>
        <color theme="1"/>
        <rFont val="Arial"/>
        <family val="2"/>
      </rPr>
      <t>Les ménages à bas revenus dont la personne de référence a moins de 30 ans déclarent presque autant que l’ensemble des ménages à bas revenus la présence de signes d’humidité.</t>
    </r>
  </si>
  <si>
    <r>
      <t xml:space="preserve">Champ &gt; </t>
    </r>
    <r>
      <rPr>
        <sz val="8"/>
        <color theme="1"/>
        <rFont val="Arial"/>
        <family val="2"/>
      </rPr>
      <t>France métropolitaine, hors ménages dont la personne de référence est étudiante ou dont le revenu déclaré au fisc est strictement négatif.</t>
    </r>
  </si>
  <si>
    <r>
      <t>Lecture</t>
    </r>
    <r>
      <rPr>
        <sz val="8"/>
        <color theme="1"/>
        <rFont val="Arial"/>
        <family val="2"/>
      </rPr>
      <t> </t>
    </r>
    <r>
      <rPr>
        <b/>
        <sz val="8"/>
        <color theme="1"/>
        <rFont val="Arial"/>
        <family val="2"/>
      </rPr>
      <t>&gt;</t>
    </r>
    <r>
      <rPr>
        <sz val="8"/>
        <color theme="1"/>
        <rFont val="Arial"/>
        <family val="2"/>
      </rPr>
      <t xml:space="preserve"> Les ménages à bas revenus dont la personne de référence est de nationalité étrangère sont deux fois plus en situation de surpeuplement que l’ensemble des ménages à bas revenus.</t>
    </r>
  </si>
  <si>
    <r>
      <t>Lecture</t>
    </r>
    <r>
      <rPr>
        <sz val="8"/>
        <color theme="1"/>
        <rFont val="Arial"/>
        <family val="2"/>
      </rPr>
      <t> </t>
    </r>
    <r>
      <rPr>
        <b/>
        <sz val="8"/>
        <color theme="1"/>
        <rFont val="Arial"/>
        <family val="2"/>
      </rPr>
      <t>&gt;</t>
    </r>
    <r>
      <rPr>
        <sz val="8"/>
        <color theme="1"/>
        <rFont val="Arial"/>
        <family val="2"/>
      </rPr>
      <t xml:space="preserve"> La proportion de familles monoparentales à bas revenus qui souhaite déménager est 1,4 fois plus élevée que celle pour l’ensemble des ménages à bas revenus</t>
    </r>
    <r>
      <rPr>
        <i/>
        <sz val="8"/>
        <color theme="1"/>
        <rFont val="Arial"/>
        <family val="2"/>
      </rPr>
      <t>.</t>
    </r>
  </si>
  <si>
    <r>
      <t>Lecture</t>
    </r>
    <r>
      <rPr>
        <sz val="8"/>
        <color theme="1"/>
        <rFont val="Arial"/>
        <family val="2"/>
      </rPr>
      <t> </t>
    </r>
    <r>
      <rPr>
        <b/>
        <sz val="8"/>
        <color theme="1"/>
        <rFont val="Arial"/>
        <family val="2"/>
      </rPr>
      <t>&gt;</t>
    </r>
    <r>
      <rPr>
        <sz val="8"/>
        <color theme="1"/>
        <rFont val="Arial"/>
        <family val="2"/>
      </rPr>
      <t xml:space="preserve"> Les personnes seules de moins de 65 ans à bas revenus ont un taux de surpeuplement égal à 0,6 fois celui de l’ensemble des ménages à bas revenus.</t>
    </r>
  </si>
  <si>
    <r>
      <t>Note</t>
    </r>
    <r>
      <rPr>
        <sz val="8"/>
        <color theme="1"/>
        <rFont val="Arial"/>
        <family val="2"/>
      </rPr>
      <t> &gt; L’ensemble des six premières catégories représente 66 % des ménages à bas revenus. Cette part est inférieure à la somme des parts de chaque catégorie, car certains ménages peuvent appartenir à plusieurs catégories à la fois.</t>
    </r>
  </si>
  <si>
    <r>
      <t>Lecture</t>
    </r>
    <r>
      <rPr>
        <sz val="8"/>
        <color theme="1"/>
        <rFont val="Arial"/>
        <family val="2"/>
      </rPr>
      <t> </t>
    </r>
    <r>
      <rPr>
        <b/>
        <sz val="8"/>
        <color theme="1"/>
        <rFont val="Arial"/>
        <family val="2"/>
      </rPr>
      <t>&gt;</t>
    </r>
    <r>
      <rPr>
        <sz val="8"/>
        <color theme="1"/>
        <rFont val="Arial"/>
        <family val="2"/>
      </rPr>
      <t xml:space="preserve"> La première catégorie de la typologie, à savoir les personnes seules de moins de 65 ans, représente 25 % des ménages à bas revenus et 18 % des ménages modestes et des ménages plus aisés. </t>
    </r>
  </si>
  <si>
    <r>
      <t>Lecture &gt;</t>
    </r>
    <r>
      <rPr>
        <sz val="8"/>
        <color theme="1"/>
        <rFont val="Arial"/>
        <family val="2"/>
      </rPr>
      <t xml:space="preserve"> 21,7 % des ménages à bas revenus dont la personne de référence est âgée de 30 à 39 ans jugent leurs conditions de logement mauvaises. Cela ne concerne que 6,3 % des ménages à bas revenus dont la personne de référence est âgée de 65 ans ou plus.</t>
    </r>
  </si>
  <si>
    <r>
      <t>Lecture &gt;</t>
    </r>
    <r>
      <rPr>
        <sz val="8"/>
        <color theme="1"/>
        <rFont val="Arial"/>
        <family val="2"/>
      </rPr>
      <t xml:space="preserve"> 18,2 % des couples à bas revenus avec enfant(s) jugent leurs conditions de logement mauvaises contre 13,6 % pour l’ensemble des ménages à bas revenus.</t>
    </r>
  </si>
  <si>
    <r>
      <t>Lecture</t>
    </r>
    <r>
      <rPr>
        <sz val="8"/>
        <color theme="1"/>
        <rFont val="Arial"/>
        <family val="2"/>
      </rPr>
      <t> </t>
    </r>
    <r>
      <rPr>
        <b/>
        <sz val="8"/>
        <color theme="1"/>
        <rFont val="Arial"/>
        <family val="2"/>
      </rPr>
      <t>&gt;</t>
    </r>
    <r>
      <rPr>
        <sz val="8"/>
        <color theme="1"/>
        <rFont val="Arial"/>
        <family val="2"/>
      </rPr>
      <t xml:space="preserve"> 16,9 % des ménages à bas revenus locataires du parc social déclarent avoir de mauvaises conditions de logement en 2013. 
Ils sont 3,5 % parmi les ménages à bas revenus propriétaires.</t>
    </r>
  </si>
  <si>
    <r>
      <t>Lecture</t>
    </r>
    <r>
      <rPr>
        <sz val="8"/>
        <color theme="1"/>
        <rFont val="Arial"/>
        <family val="2"/>
      </rPr>
      <t> </t>
    </r>
    <r>
      <rPr>
        <b/>
        <sz val="8"/>
        <color theme="1"/>
        <rFont val="Arial"/>
        <family val="2"/>
      </rPr>
      <t>&gt;</t>
    </r>
    <r>
      <rPr>
        <sz val="8"/>
        <color theme="1"/>
        <rFont val="Arial"/>
        <family val="2"/>
      </rPr>
      <t xml:space="preserve"> 13,6 % des ménages à bas revenus déclarent avoir de mauvaises conditions de logement en 2013, ils étaient 13,3 % en 1996.</t>
    </r>
  </si>
  <si>
    <r>
      <t>Source</t>
    </r>
    <r>
      <rPr>
        <sz val="8"/>
        <color theme="1"/>
        <rFont val="Arial"/>
        <family val="2"/>
      </rPr>
      <t> </t>
    </r>
    <r>
      <rPr>
        <b/>
        <sz val="8"/>
        <color theme="1"/>
        <rFont val="Arial"/>
        <family val="2"/>
      </rPr>
      <t>&gt;</t>
    </r>
    <r>
      <rPr>
        <sz val="8"/>
        <color theme="1"/>
        <rFont val="Arial"/>
        <family val="2"/>
      </rPr>
      <t xml:space="preserve"> Insee, enquêtes Logement 1996, 2001, 2006, 2013. </t>
    </r>
  </si>
  <si>
    <r>
      <t>Lecture</t>
    </r>
    <r>
      <rPr>
        <sz val="8"/>
        <color theme="1"/>
        <rFont val="Arial"/>
        <family val="2"/>
      </rPr>
      <t> </t>
    </r>
    <r>
      <rPr>
        <b/>
        <sz val="8"/>
        <color theme="1"/>
        <rFont val="Arial"/>
        <family val="2"/>
      </rPr>
      <t>&gt;</t>
    </r>
    <r>
      <rPr>
        <sz val="8"/>
        <color theme="1"/>
        <rFont val="Arial"/>
        <family val="2"/>
      </rPr>
      <t xml:space="preserve"> 34,5 % des ménages à bas revenus indiquent leur souhait de déménager en 2013, ils étaient 24,4 % en 1996.</t>
    </r>
  </si>
  <si>
    <r>
      <t>Lecture</t>
    </r>
    <r>
      <rPr>
        <sz val="8"/>
        <color theme="1"/>
        <rFont val="Arial"/>
        <family val="2"/>
      </rPr>
      <t> </t>
    </r>
    <r>
      <rPr>
        <b/>
        <sz val="8"/>
        <color theme="1"/>
        <rFont val="Arial"/>
        <family val="2"/>
      </rPr>
      <t>&gt;</t>
    </r>
    <r>
      <rPr>
        <sz val="8"/>
        <color theme="1"/>
        <rFont val="Arial"/>
        <family val="2"/>
      </rPr>
      <t xml:space="preserve"> 13,6 % des ménages à bas revenus déclarent avoir de mauvaises conditions de logement. Ils sont 3,1 % parmi les ménages plus aisés.</t>
    </r>
  </si>
  <si>
    <r>
      <t>Champ</t>
    </r>
    <r>
      <rPr>
        <sz val="8"/>
        <color theme="1"/>
        <rFont val="Arial"/>
        <family val="2"/>
      </rPr>
      <t> </t>
    </r>
    <r>
      <rPr>
        <b/>
        <sz val="8"/>
        <color theme="1"/>
        <rFont val="Arial"/>
        <family val="2"/>
      </rPr>
      <t>&gt;</t>
    </r>
    <r>
      <rPr>
        <sz val="8"/>
        <color theme="1"/>
        <rFont val="Arial"/>
        <family val="2"/>
      </rPr>
      <t xml:space="preserve"> France métropolitaine, hors ménages dont la personne de référence est étudiante ou dont le revenu déclaré au fisc est strictement négatif </t>
    </r>
  </si>
  <si>
    <r>
      <t>Lecture</t>
    </r>
    <r>
      <rPr>
        <sz val="8"/>
        <color theme="1"/>
        <rFont val="Arial"/>
        <family val="2"/>
      </rPr>
      <t> </t>
    </r>
    <r>
      <rPr>
        <b/>
        <sz val="8"/>
        <color theme="1"/>
        <rFont val="Arial"/>
        <family val="2"/>
      </rPr>
      <t>&gt;</t>
    </r>
    <r>
      <rPr>
        <sz val="8"/>
        <color theme="1"/>
        <rFont val="Arial"/>
        <family val="2"/>
      </rPr>
      <t xml:space="preserve"> 58,8 % des ménages à bas revenus ont une bonne opinion sur l’accessibilité en transport en commun de leur logement et 67,7 % sur la proximité des commerces.</t>
    </r>
  </si>
  <si>
    <r>
      <t xml:space="preserve">Lecture &gt; </t>
    </r>
    <r>
      <rPr>
        <sz val="8"/>
        <color theme="1"/>
        <rFont val="Arial"/>
        <family val="2"/>
      </rPr>
      <t>15,9 % des ménages à bas revenus disent ne pas avoir d’espaces verts dans leur quartier. 7,7 % ont une mauvaise opinion sur la qualité de l’air de leur quartier. 
Enfin, 5,3 % citent comme défaut de leur logement des problèmes de pollution, d’environnement.</t>
    </r>
  </si>
  <si>
    <r>
      <t>Lecture &gt;</t>
    </r>
    <r>
      <rPr>
        <sz val="8"/>
        <color theme="1"/>
        <rFont val="Arial"/>
        <family val="2"/>
      </rPr>
      <t xml:space="preserve"> 7,8 % des ménages à bas revenus citent comme défaut de leur logement des problèmes de délinquance, de violence ou de vandalisme. 
8,9 % ont été victimes ou témoins au cours des douze derniers mois d’un acte de vandalisme, d’une agression ou d’un vol dans leur quartier. 8,1 % ont une mauvaise opinion sur la sécurité de leur quartier.</t>
    </r>
  </si>
  <si>
    <r>
      <t>Lecture</t>
    </r>
    <r>
      <rPr>
        <sz val="8"/>
        <color theme="1"/>
        <rFont val="Arial"/>
        <family val="2"/>
      </rPr>
      <t> </t>
    </r>
    <r>
      <rPr>
        <b/>
        <sz val="8"/>
        <color theme="1"/>
        <rFont val="Arial"/>
        <family val="2"/>
      </rPr>
      <t>&gt;</t>
    </r>
    <r>
      <rPr>
        <sz val="8"/>
        <color theme="1"/>
        <rFont val="Arial"/>
        <family val="2"/>
      </rPr>
      <t xml:space="preserve"> 30,0 % des ménages à bas revenus disent entendre assez ou très fréquemment des bruits dans leur logement en pleine journée (fenêtres fermées). 
Parmi ces ménages, 46,9 % citent comme raison principale à ces bruits le voisinage et 46,5 % la circulation.</t>
    </r>
  </si>
  <si>
    <r>
      <t xml:space="preserve">Lecture &gt; </t>
    </r>
    <r>
      <rPr>
        <sz val="8"/>
        <color theme="1"/>
        <rFont val="Arial"/>
        <family val="2"/>
      </rPr>
      <t>8,7 % des ménages à bas revenus vivent dans un logement avec des remontées fréquentes d’odeur, contre 3,2 % des ménages plus aisés.</t>
    </r>
  </si>
  <si>
    <r>
      <t>Champ</t>
    </r>
    <r>
      <rPr>
        <sz val="8"/>
        <color theme="1"/>
        <rFont val="Arial"/>
        <family val="2"/>
      </rPr>
      <t> </t>
    </r>
    <r>
      <rPr>
        <b/>
        <sz val="8"/>
        <color theme="1"/>
        <rFont val="Arial"/>
        <family val="2"/>
      </rPr>
      <t>&gt;</t>
    </r>
    <r>
      <rPr>
        <sz val="8"/>
        <color theme="1"/>
        <rFont val="Arial"/>
        <family val="2"/>
      </rPr>
      <t xml:space="preserve"> France métropolitaine, hors ménages dont la personne de référence est étudiante ou dont le revenu déclaré au fisc est strictement négatif. </t>
    </r>
  </si>
  <si>
    <r>
      <t>Lecture</t>
    </r>
    <r>
      <rPr>
        <sz val="8"/>
        <color theme="1"/>
        <rFont val="Arial"/>
        <family val="2"/>
      </rPr>
      <t> </t>
    </r>
    <r>
      <rPr>
        <b/>
        <sz val="8"/>
        <color theme="1"/>
        <rFont val="Arial"/>
        <family val="2"/>
      </rPr>
      <t>&gt;</t>
    </r>
    <r>
      <rPr>
        <sz val="8"/>
        <color theme="1"/>
        <rFont val="Arial"/>
        <family val="2"/>
      </rPr>
      <t xml:space="preserve"> 10,0 % des ménages à bas revenus cumulent trois difficultés de logement ou plus contre 2,0 % pour les ménages plus aisés.</t>
    </r>
  </si>
  <si>
    <r>
      <t>Lecture</t>
    </r>
    <r>
      <rPr>
        <sz val="8"/>
        <color theme="1"/>
        <rFont val="Arial"/>
        <family val="2"/>
      </rPr>
      <t> </t>
    </r>
    <r>
      <rPr>
        <b/>
        <sz val="8"/>
        <color theme="1"/>
        <rFont val="Arial"/>
        <family val="2"/>
      </rPr>
      <t>&gt;</t>
    </r>
    <r>
      <rPr>
        <sz val="8"/>
        <color theme="1"/>
        <rFont val="Arial"/>
        <family val="2"/>
      </rPr>
      <t xml:space="preserve"> 23,1 % des ménages à bas revenus déclarent en 2013 avoir un logement trop difficile ou trop coûteux à bien chauffer, contre 13,6 % des ménages plus aisés.</t>
    </r>
  </si>
  <si>
    <r>
      <t xml:space="preserve">Note &gt; </t>
    </r>
    <r>
      <rPr>
        <sz val="8"/>
        <color theme="1"/>
        <rFont val="Arial"/>
        <family val="2"/>
      </rPr>
      <t>Il y a une rupture de série en 2013 : suite à une modification du questionnaire en 2013, les résultats ne sont pas comparables avec ceux des années précédentes.</t>
    </r>
  </si>
  <si>
    <r>
      <t xml:space="preserve">Lecture &gt; </t>
    </r>
    <r>
      <rPr>
        <sz val="8"/>
        <color theme="1"/>
        <rFont val="Arial"/>
        <family val="2"/>
      </rPr>
      <t>21,4 % des ménages à bas revenus vivaient dans un logement avec l’ensemble du confort sanitaire de base mais sans chauffage central en 1996. Ils sont 9,6 % dans cette situation en 2013.</t>
    </r>
  </si>
  <si>
    <r>
      <t xml:space="preserve">Source &gt; </t>
    </r>
    <r>
      <rPr>
        <sz val="8"/>
        <color theme="1"/>
        <rFont val="Arial"/>
        <family val="2"/>
      </rPr>
      <t>Insee, enquêtes Logement 1996, 2001, 2006 et 2013.</t>
    </r>
  </si>
  <si>
    <r>
      <t>Lecture </t>
    </r>
    <r>
      <rPr>
        <sz val="8"/>
        <color theme="1"/>
        <rFont val="Arial"/>
        <family val="2"/>
      </rPr>
      <t>&gt;</t>
    </r>
    <r>
      <rPr>
        <b/>
        <sz val="8"/>
        <color theme="1"/>
        <rFont val="Arial"/>
        <family val="2"/>
      </rPr>
      <t xml:space="preserve"> </t>
    </r>
    <r>
      <rPr>
        <sz val="8"/>
        <color theme="1"/>
        <rFont val="Arial"/>
        <family val="2"/>
      </rPr>
      <t>9,0 % des ménages à bas revenus vivaient dans un logement ne bénéficiant pas de l’ensemble du confort sanitaire de base en 1996. Ils sont 1,6 % dans cette situation en 2013.</t>
    </r>
  </si>
  <si>
    <r>
      <t>Lecture &gt;</t>
    </r>
    <r>
      <rPr>
        <sz val="8"/>
        <color theme="1"/>
        <rFont val="Arial"/>
        <family val="2"/>
      </rPr>
      <t xml:space="preserve"> 38,6 % des couples à bas revenus avec enfant(s) se trouvent en situation de surpeuplement contre 20,3 % pour l’ensemble des ménages à bas revenus.</t>
    </r>
  </si>
  <si>
    <r>
      <t xml:space="preserve">Source &gt; </t>
    </r>
    <r>
      <rPr>
        <sz val="8"/>
        <color theme="1"/>
        <rFont val="Arial"/>
        <family val="2"/>
      </rPr>
      <t>Insee, enquête Logement 2013.</t>
    </r>
  </si>
  <si>
    <r>
      <t>Note &gt;</t>
    </r>
    <r>
      <rPr>
        <sz val="8"/>
        <color theme="1"/>
        <rFont val="Arial"/>
        <family val="2"/>
      </rPr>
      <t xml:space="preserve"> « Moins de 100 000 habitants » et « Plus de 100 000 habitants » : il s’agit des unités urbaines de moins de 100 000 habitants et des unités urbaines de plus de 100 000 habitants (hors unité urbaine de Paris).</t>
    </r>
  </si>
  <si>
    <r>
      <t xml:space="preserve">Lecture &gt; </t>
    </r>
    <r>
      <rPr>
        <sz val="8"/>
        <color theme="1"/>
        <rFont val="Arial"/>
        <family val="2"/>
      </rPr>
      <t>22,1 % des ménages à bas revenus vivant dans une unité urbaine de plus de 100 000 habitants (hors unité urbaine de Paris) sont dans une situation de surpeuplement en 2013. Ils étaient 21,6 % dans cette situation en 2006.</t>
    </r>
  </si>
  <si>
    <r>
      <t>Source &gt;</t>
    </r>
    <r>
      <rPr>
        <sz val="8"/>
        <color theme="1"/>
        <rFont val="Arial"/>
        <family val="2"/>
      </rPr>
      <t xml:space="preserve"> Insee, enquêtes Logement 1996, 2001, 2006 et 2013.</t>
    </r>
  </si>
  <si>
    <r>
      <t>Lecture :</t>
    </r>
    <r>
      <rPr>
        <sz val="8"/>
        <color theme="1"/>
        <rFont val="Arial"/>
        <family val="2"/>
      </rPr>
      <t xml:space="preserve"> 24,0 % des ménages à bas revenus locataires du parc privé sont dans une situation de surpeuplement en 2013. Ils sont 24,2 % parmi les locataires du parc social.</t>
    </r>
  </si>
  <si>
    <r>
      <t xml:space="preserve">Champ &gt; </t>
    </r>
    <r>
      <rPr>
        <sz val="8"/>
        <color theme="1"/>
        <rFont val="Arial"/>
        <family val="2"/>
      </rPr>
      <t>France métropolitaine, ménages à bas revenus hors ménages dont la personne de référence est étudiante ou dont le revenu déclaré au fisc est strictement négatif.</t>
    </r>
  </si>
  <si>
    <r>
      <t xml:space="preserve">Source &gt; </t>
    </r>
    <r>
      <rPr>
        <sz val="8"/>
        <color theme="1"/>
        <rFont val="Arial"/>
        <family val="2"/>
      </rPr>
      <t>Insee, enquêtes Logement 1996, 2001, 2006, 2013.</t>
    </r>
  </si>
  <si>
    <r>
      <t xml:space="preserve">Lecture &gt; </t>
    </r>
    <r>
      <rPr>
        <sz val="8"/>
        <color theme="1"/>
        <rFont val="Arial"/>
        <family val="2"/>
      </rPr>
      <t>20,3 % des ménages à bas revenus sont dans une situation de surpeuplement en 2013. Ils sont 9,6 % parmi les ménages modestes et 4,1 % parmi les ménages plus aisés.</t>
    </r>
  </si>
  <si>
    <r>
      <t xml:space="preserve">Source &gt; </t>
    </r>
    <r>
      <rPr>
        <sz val="8"/>
        <color theme="1"/>
        <rFont val="Arial"/>
        <family val="2"/>
      </rPr>
      <t>Insee, enquêtes Logement 1996, 2001, 2006, 2013.</t>
    </r>
  </si>
  <si>
    <r>
      <t xml:space="preserve">Lecture &gt; </t>
    </r>
    <r>
      <rPr>
        <sz val="8"/>
        <color theme="1"/>
        <rFont val="Arial"/>
        <family val="2"/>
      </rPr>
      <t>20,9 % des ménages à bas revenus dont la personne de référence a moins de 30 ans sont propriétaires de leur logement, contre 24,6 % pour ceux dont la personne de référence a 65 ans ou plus.</t>
    </r>
  </si>
  <si>
    <r>
      <t>Note &gt;</t>
    </r>
    <r>
      <rPr>
        <sz val="8"/>
        <color theme="1"/>
        <rFont val="Arial"/>
        <family val="2"/>
      </rPr>
      <t xml:space="preserve"> La question est posée uniquement aux ménages qui ont déménagé entre 2009 et 2013 mais n’ayant pas déménagé pour l’une des trois raisons contraintes évoquées précédemment (</t>
    </r>
    <r>
      <rPr>
        <i/>
        <sz val="8"/>
        <color theme="1"/>
        <rFont val="Arial"/>
        <family val="2"/>
      </rPr>
      <t>graphique 8</t>
    </r>
    <r>
      <rPr>
        <sz val="8"/>
        <color theme="1"/>
        <rFont val="Arial"/>
        <family val="2"/>
      </rPr>
      <t>).</t>
    </r>
  </si>
  <si>
    <r>
      <t>Lecture &gt;</t>
    </r>
    <r>
      <rPr>
        <sz val="8"/>
        <color theme="1"/>
        <rFont val="Arial"/>
        <family val="2"/>
      </rPr>
      <t xml:space="preserve"> En 2013, 15 % des ménages à bas revenus ont déménagé pour avoir un logement plus grand. Ils sont 11 % parmi les ménages modestes et 12 % parmi les ménages plus aisés.</t>
    </r>
  </si>
  <si>
    <r>
      <t>Lecture &gt;</t>
    </r>
    <r>
      <rPr>
        <sz val="8"/>
        <color theme="1"/>
        <rFont val="Arial"/>
        <family val="2"/>
      </rPr>
      <t xml:space="preserve"> En 2013, 14,5 % des ménages à bas revenus ayant déménagé au cours des quatre années précédentes ont été contraints de quitter leur logement car ils étaient logés provisoirement. Ils sont 8,3 % parmi les ménages modestes et 6,7 % parmi les ménages plus aisés.</t>
    </r>
  </si>
  <si>
    <r>
      <t>Champ &gt;</t>
    </r>
    <r>
      <rPr>
        <sz val="8"/>
        <color theme="1"/>
        <rFont val="Arial"/>
        <family val="2"/>
      </rPr>
      <t xml:space="preserve"> Ménages ordinaires de France métropolitaine ayant déménagé au cours des quatre années précédentes, hors ménages dont la personne de référence est étudiante ou dont le revenu déclaré au fisc est strictement négatif.</t>
    </r>
  </si>
  <si>
    <r>
      <t>Lecture &gt;</t>
    </r>
    <r>
      <rPr>
        <sz val="8"/>
        <color theme="1"/>
        <rFont val="Arial"/>
        <family val="2"/>
      </rPr>
      <t xml:space="preserve"> En 2013, 63,1 % des ménages à bas revenus n’ont pas déménagé depuis quatre ans. Ils sont 73,7 % parmi les ménages modestes et 77,8 % parmi les ménages plus aisés.</t>
    </r>
    <r>
      <rPr>
        <b/>
        <sz val="8"/>
        <color theme="1"/>
        <rFont val="Arial"/>
        <family val="2"/>
      </rPr>
      <t xml:space="preserve"> </t>
    </r>
  </si>
  <si>
    <r>
      <t>Note &gt;</t>
    </r>
    <r>
      <rPr>
        <sz val="8"/>
        <color theme="1"/>
        <rFont val="Arial"/>
        <family val="2"/>
      </rPr>
      <t xml:space="preserve"> « Moins de 100 000 habitants » et « Plus de 100 000 habitants » : il s’agit des unités urbaines de moins de 100 000 habitants et des unités urbaines de plus de 100 000 habitants (hors unité urbaine de Paris).</t>
    </r>
  </si>
  <si>
    <r>
      <t>Lecture &gt;</t>
    </r>
    <r>
      <rPr>
        <sz val="8"/>
        <color theme="1"/>
        <rFont val="Arial"/>
        <family val="2"/>
      </rPr>
      <t xml:space="preserve"> En 2013, 18,8 % des ménages à bas revenus habitent une commune rurale. Ils sont 24,1 % parmi les ménages modestes et 22,4 % parmi les ménages plus aisés.</t>
    </r>
  </si>
  <si>
    <r>
      <t>Sources &gt;</t>
    </r>
    <r>
      <rPr>
        <sz val="8"/>
        <color theme="1"/>
        <rFont val="Arial"/>
        <family val="2"/>
      </rPr>
      <t xml:space="preserve"> Insee, enquêtes Logement 1996, 2001, 2006, 2013.</t>
    </r>
  </si>
  <si>
    <r>
      <t>Lecture &gt;</t>
    </r>
    <r>
      <rPr>
        <sz val="8"/>
        <color theme="1"/>
        <rFont val="Arial"/>
        <family val="2"/>
      </rPr>
      <t xml:space="preserve"> En 2013, 41,6 % des ménages à bas revenus habitent un logement individuel. Ils sont 57,1 % parmi les ménages modestes et 63,5 % parmi les ménages plus aisés.</t>
    </r>
  </si>
  <si>
    <r>
      <t>Source &gt;</t>
    </r>
    <r>
      <rPr>
        <sz val="8"/>
        <color theme="1"/>
        <rFont val="Arial"/>
        <family val="2"/>
      </rPr>
      <t xml:space="preserve"> Insee, enquêtes Logement 1996, 2001, 2006, 2013.</t>
    </r>
  </si>
  <si>
    <r>
      <t>Lecture &gt;</t>
    </r>
    <r>
      <rPr>
        <sz val="8"/>
        <color theme="1"/>
        <rFont val="Arial"/>
        <family val="2"/>
      </rPr>
      <t xml:space="preserve"> 7,8 % des ménages à bas revenus dont la personne de référence est ouvrière sont propriétaires de leur logement, contre respectivement 13,8 % et 25,3 % de ces catégories pour les ménages modestes et plus aisés.</t>
    </r>
  </si>
  <si>
    <r>
      <t>Lecture</t>
    </r>
    <r>
      <rPr>
        <sz val="8"/>
        <color theme="1"/>
        <rFont val="Arial"/>
        <family val="2"/>
      </rPr>
      <t> </t>
    </r>
    <r>
      <rPr>
        <b/>
        <sz val="8"/>
        <color theme="1"/>
        <rFont val="Arial"/>
        <family val="2"/>
      </rPr>
      <t>&gt;</t>
    </r>
    <r>
      <rPr>
        <sz val="8"/>
        <color theme="1"/>
        <rFont val="Arial"/>
        <family val="2"/>
      </rPr>
      <t xml:space="preserve"> 43 % des couples sans enfant à bas revenus sont propriétaires de leur logement, contre 21 % pour l’ensemble des ménages à bas revenus.</t>
    </r>
  </si>
  <si>
    <r>
      <t>Lecture</t>
    </r>
    <r>
      <rPr>
        <sz val="8"/>
        <color theme="1"/>
        <rFont val="Arial"/>
        <family val="2"/>
      </rPr>
      <t> </t>
    </r>
    <r>
      <rPr>
        <b/>
        <sz val="8"/>
        <color theme="1"/>
        <rFont val="Arial"/>
        <family val="2"/>
      </rPr>
      <t>&gt;</t>
    </r>
    <r>
      <rPr>
        <sz val="8"/>
        <color theme="1"/>
        <rFont val="Arial"/>
        <family val="2"/>
      </rPr>
      <t xml:space="preserve"> 34,4 % des ménages à bas revenus vivent dans un logement avec au moins un défaut de qualité, contre 19,5 % parmi les ménages plus aisés.</t>
    </r>
  </si>
  <si>
    <r>
      <t>Lecture</t>
    </r>
    <r>
      <rPr>
        <sz val="8"/>
        <color theme="1"/>
        <rFont val="Arial"/>
        <family val="2"/>
      </rPr>
      <t> </t>
    </r>
    <r>
      <rPr>
        <b/>
        <sz val="8"/>
        <color theme="1"/>
        <rFont val="Arial"/>
        <family val="2"/>
      </rPr>
      <t>&gt;</t>
    </r>
    <r>
      <rPr>
        <sz val="8"/>
        <color theme="1"/>
        <rFont val="Arial"/>
        <family val="2"/>
      </rPr>
      <t xml:space="preserve"> 15,2 % des ménages à bas revenus locataires du parc privé cumulent trois difficultés de logement ou plus, contre 2,7 % parmi les ménages à bas revenus propriétaires.</t>
    </r>
  </si>
  <si>
    <r>
      <t>Lecture &gt;</t>
    </r>
    <r>
      <rPr>
        <sz val="8"/>
        <color theme="1"/>
        <rFont val="Arial"/>
        <family val="2"/>
      </rPr>
      <t xml:space="preserve"> En 2013, 7,1 % des ménages à bas revenus dont la personne de référence a entre 30 et 49 ans sont propriétaires non accédants. Ils sont 9,6 % parmi les ménages modestes et 13,5 % parmi les ménages plus aisés. </t>
    </r>
  </si>
  <si>
    <r>
      <t>Champ &gt;</t>
    </r>
    <r>
      <rPr>
        <sz val="8"/>
        <color theme="1"/>
        <rFont val="Arial"/>
        <family val="2"/>
      </rPr>
      <t xml:space="preserve"> France métropolitaine, ménages dont la personne de référence a entre 30 et 49 ans, hors ménages dont la personne de référence est étudiante ou dont le revenu déclaré au fisc est strictement négatif.</t>
    </r>
  </si>
  <si>
    <r>
      <t>Source &gt;</t>
    </r>
    <r>
      <rPr>
        <sz val="8"/>
        <color theme="1"/>
        <rFont val="Arial"/>
        <family val="2"/>
      </rPr>
      <t xml:space="preserve"> Insee, enquêtes Logement 1996, 2001, 2006, 2013.</t>
    </r>
  </si>
  <si>
    <r>
      <t>Lecture &gt;</t>
    </r>
    <r>
      <rPr>
        <sz val="8"/>
        <color theme="1"/>
        <rFont val="Arial"/>
        <family val="2"/>
      </rPr>
      <t xml:space="preserve"> En 2013, 20,7 % des ménages à bas revenus sont propriétaires non accédants. Ils sont 36,0 % parmi les ménages modestes et 45,5 % parmi les ménages plus aisés. </t>
    </r>
  </si>
  <si>
    <r>
      <t>Référence</t>
    </r>
    <r>
      <rPr>
        <sz val="8"/>
        <color theme="1"/>
        <rFont val="Arial"/>
        <family val="2"/>
      </rPr>
      <t> </t>
    </r>
    <r>
      <rPr>
        <b/>
        <sz val="8"/>
        <color theme="1"/>
        <rFont val="Arial"/>
        <family val="2"/>
      </rPr>
      <t>&gt;</t>
    </r>
    <r>
      <rPr>
        <sz val="8"/>
        <color theme="1"/>
        <rFont val="Arial"/>
        <family val="2"/>
      </rPr>
      <t xml:space="preserve"> Il s’agit de la modalité de référence utilisée pour la modélisation.</t>
    </r>
  </si>
  <si>
    <r>
      <t>Lecture</t>
    </r>
    <r>
      <rPr>
        <sz val="8"/>
        <color theme="1"/>
        <rFont val="Arial"/>
        <family val="2"/>
      </rPr>
      <t> </t>
    </r>
    <r>
      <rPr>
        <b/>
        <sz val="8"/>
        <color theme="1"/>
        <rFont val="Arial"/>
        <family val="2"/>
      </rPr>
      <t>&gt;</t>
    </r>
    <r>
      <rPr>
        <sz val="8"/>
        <color theme="1"/>
        <rFont val="Arial"/>
        <family val="2"/>
      </rPr>
      <t xml:space="preserve"> 13 % des ménages à bas revenus ont une personne de référence âgée de moins de 30 ans. Les odds ratios estimés sont ceux d’une régression logistique dont la variable expliquée est le niveau de vie des ménages en trois modalités : ménages à bas revenus, modestes ou plus aisés (modalité de référence). Les variables explicatives sont : l’âge de la personne de référence du ménage (PR), la tranche urbaine du logement, la configuration familiale, la catégorie socioprofessionnelle et la nationalité de la PR. En contrôlant l’effet de plusieurs autres variables, les ménages âgés de moins de 30 ans ont davantage de risque d’appartenir aux ménages à bas revenus que ceux des autres catégories d’âge. Pour la catégorie socioprofessionnelle, les proportions sont exprimées en pourcentage de l’ensemble de la population (y compris personnes inactives). Les personnes inactives sont regroupées dans les modalités « retraités ou retirés des affaires » et « autres inactifs ».</t>
    </r>
  </si>
  <si>
    <r>
      <t>Source &gt;</t>
    </r>
    <r>
      <rPr>
        <sz val="8"/>
        <color theme="1"/>
        <rFont val="Arial"/>
        <family val="2"/>
      </rPr>
      <t xml:space="preserve"> Insee, enquête Logement 2013. </t>
    </r>
  </si>
  <si>
    <r>
      <t>Lecture</t>
    </r>
    <r>
      <rPr>
        <sz val="8"/>
        <color theme="1"/>
        <rFont val="Arial"/>
        <family val="2"/>
      </rPr>
      <t> </t>
    </r>
    <r>
      <rPr>
        <b/>
        <sz val="8"/>
        <color theme="1"/>
        <rFont val="Arial"/>
        <family val="2"/>
      </rPr>
      <t>&gt;</t>
    </r>
    <r>
      <rPr>
        <sz val="8"/>
        <color theme="1"/>
        <rFont val="Arial"/>
        <family val="2"/>
      </rPr>
      <t xml:space="preserve"> Le statut d’actif regroupe ici les personnes qui occupent un emploi, les apprentis sous contrat ou en stage rémunéré et les chômeurs, inscrits ou non à Pôle emploi. La distribution des catégories socioprofessionnelles pour l’individu de référence est calculée par rapport à la population active.</t>
    </r>
  </si>
  <si>
    <r>
      <t xml:space="preserve">Source &gt; </t>
    </r>
    <r>
      <rPr>
        <sz val="8"/>
        <color theme="1"/>
        <rFont val="Arial"/>
        <family val="2"/>
      </rPr>
      <t>Insee, enquêtes Logement 1996, 2013.</t>
    </r>
  </si>
  <si>
    <r>
      <t>Lecture</t>
    </r>
    <r>
      <rPr>
        <sz val="8"/>
        <color theme="1"/>
        <rFont val="Arial"/>
        <family val="2"/>
      </rPr>
      <t> </t>
    </r>
    <r>
      <rPr>
        <b/>
        <sz val="8"/>
        <color theme="1"/>
        <rFont val="Arial"/>
        <family val="2"/>
      </rPr>
      <t xml:space="preserve">&gt; </t>
    </r>
    <r>
      <rPr>
        <sz val="8"/>
        <color theme="1"/>
        <rFont val="Arial"/>
        <family val="2"/>
      </rPr>
      <t>En 2013, 13 % des ménages à bas revenus ont une personne de référence âgée de moins de 30 ans.</t>
    </r>
  </si>
  <si>
    <r>
      <t>Source &gt;</t>
    </r>
    <r>
      <rPr>
        <sz val="8"/>
        <color theme="1"/>
        <rFont val="Arial"/>
        <family val="2"/>
      </rPr>
      <t xml:space="preserve"> Insee, enquêtes Logement 1996, 2013.</t>
    </r>
  </si>
  <si>
    <r>
      <t>Lecture</t>
    </r>
    <r>
      <rPr>
        <sz val="8"/>
        <color theme="1"/>
        <rFont val="Arial"/>
        <family val="2"/>
      </rPr>
      <t> </t>
    </r>
    <r>
      <rPr>
        <b/>
        <sz val="8"/>
        <color theme="1"/>
        <rFont val="Arial"/>
        <family val="2"/>
      </rPr>
      <t xml:space="preserve">&gt; </t>
    </r>
    <r>
      <rPr>
        <sz val="8"/>
        <color theme="1"/>
        <rFont val="Arial"/>
        <family val="2"/>
      </rPr>
      <t>Le niveau de vie mensuel médian des ménages à bas revenus est de 810 euros en 2013 : cela signifie que la moitié des ménages à bas revenus ont un niveau de vie inférieur à 810 euros et l’autre moitié un niveau de vie supérieur.</t>
    </r>
  </si>
  <si>
    <t>Mauvaise opinion sur la qualité de l'air dans le quartier
(poussière, pollution, odeur)</t>
  </si>
  <si>
    <t>Mauvaise opinion sur la sécurité
du quartier</t>
  </si>
  <si>
    <t>Taux d'effort brut agrégé (en %)</t>
  </si>
  <si>
    <t xml:space="preserve">Revenu moyen (en euros)                      </t>
  </si>
  <si>
    <t xml:space="preserve">Ensemble </t>
  </si>
  <si>
    <t>Ménages                       plus                             aisés</t>
  </si>
  <si>
    <t>Ménages               modestes</t>
  </si>
  <si>
    <t xml:space="preserve"> Ménages                          à bas                              revenus                                                </t>
  </si>
  <si>
    <t>Locataires parc privé</t>
  </si>
  <si>
    <t>Locataires parc social</t>
  </si>
  <si>
    <t>Accédants à  la     propriété</t>
  </si>
  <si>
    <t xml:space="preserve">Propriétaires non accédants </t>
  </si>
  <si>
    <t xml:space="preserve">       </t>
  </si>
  <si>
    <t>Tableau 1 • Revenu moyen mensuel, dépenses mensuelles brutes de logement moyennes et taux d’effort brut agrégé, selon le niveau de vie et le statut d’occupation des ménages, en 2013</t>
  </si>
  <si>
    <t xml:space="preserve">Dépense au m² (en euros)         </t>
  </si>
  <si>
    <t>Superficie par habitant (en m²)</t>
  </si>
  <si>
    <t>Nombre moyen de personnes par ménage</t>
  </si>
  <si>
    <t xml:space="preserve">Dépenses de logement brutes moyennes (en euros)    </t>
  </si>
  <si>
    <t xml:space="preserve">Dépense au m² (en euros)           </t>
  </si>
  <si>
    <t>Dépenses de logement brutes moyennes (en euros)</t>
  </si>
  <si>
    <t xml:space="preserve">Dépense au m² (en euros)                </t>
  </si>
  <si>
    <t xml:space="preserve">Dépenses de logement brutes moyennes (en euros)   </t>
  </si>
  <si>
    <t xml:space="preserve">Dépenses de logement brutes moyennes (en euros)      </t>
  </si>
  <si>
    <t xml:space="preserve"> Ensemble </t>
  </si>
  <si>
    <t xml:space="preserve"> Locataires parc privé</t>
  </si>
  <si>
    <t xml:space="preserve"> Locataires parc social</t>
  </si>
  <si>
    <t>Accédants à la  propriété</t>
  </si>
  <si>
    <t>Propriétaires non accédants</t>
  </si>
  <si>
    <t xml:space="preserve"> </t>
  </si>
  <si>
    <t xml:space="preserve">  Tableau 2 • Dépenses mensuelles moyennes de logement brutes, nombre moyen de personnes par ménage, superficie  par habitant et dépenses mensuelles au m², selon le statut du ménage, en 2013</t>
  </si>
  <si>
    <t>Total(1)</t>
  </si>
  <si>
    <t xml:space="preserve">En % </t>
  </si>
  <si>
    <t xml:space="preserve">
  Tableau 3 • Statut d’occupation et niveau de vie des ménages bénéficiaires d’une aide au logement, en 2013 
</t>
  </si>
  <si>
    <t xml:space="preserve">Montant moyen mensuel (en euros) </t>
  </si>
  <si>
    <t xml:space="preserve">Part de bénéficiaires </t>
  </si>
  <si>
    <t xml:space="preserve">  Tableau 4 • Part de bénéficiaires et montant moyen mensuel des aides au logement qu'ils perçoivent, selon le statut d’occupation et le niveau de vie des ménages, en 2013 </t>
  </si>
  <si>
    <t xml:space="preserve">Dépenses brutes </t>
  </si>
  <si>
    <t xml:space="preserve">Dépenses nettes </t>
  </si>
  <si>
    <t>Dépenses brutes</t>
  </si>
  <si>
    <t>Dépenses nettes</t>
  </si>
  <si>
    <t xml:space="preserve">En euros </t>
  </si>
  <si>
    <t xml:space="preserve">  Tableau 5 • Dépenses mensuelles moyennes nettes et brutes de logement des ménages, selon le statut d’occupation et le niveau de vie, en 2013 </t>
  </si>
  <si>
    <t xml:space="preserve">Plus de 100 000 habitants </t>
  </si>
  <si>
    <t>Commune rurale</t>
  </si>
  <si>
    <t>Taux d'effort des ménages à bas revenus</t>
  </si>
  <si>
    <t>Taux d'effort</t>
  </si>
  <si>
    <t>Type de commune</t>
  </si>
  <si>
    <t>En %</t>
  </si>
  <si>
    <t>Ménages complexes</t>
  </si>
  <si>
    <t>Familles monoparentales</t>
  </si>
  <si>
    <t>Couples avec enfant</t>
  </si>
  <si>
    <t>Personnes seules</t>
  </si>
  <si>
    <t xml:space="preserve">Taux d'effort des ménages à bas revenus </t>
  </si>
  <si>
    <t>Type de ménages</t>
  </si>
  <si>
    <t>Couples avec enfant·s</t>
  </si>
  <si>
    <t xml:space="preserve">Composition familiale </t>
  </si>
  <si>
    <t>50 ans et plus</t>
  </si>
  <si>
    <t>De 30 à 49 ans</t>
  </si>
  <si>
    <t xml:space="preserve">Âge de la personne de référence du ménage </t>
  </si>
  <si>
    <t>Unités urbaines de plus de 100 000 habitants (hors UU de Paris)</t>
  </si>
  <si>
    <t>Unités urbaines de moins de 100 000 habitants</t>
  </si>
  <si>
    <t xml:space="preserve">Type de commune </t>
  </si>
  <si>
    <t xml:space="preserve">Statut d'occupation </t>
  </si>
  <si>
    <t xml:space="preserve">Niveau de vie </t>
  </si>
  <si>
    <t>supérieur à 40 %</t>
  </si>
  <si>
    <t>inférieur ou égal à 40 %</t>
  </si>
  <si>
    <t>Ménages dont le taux d'effort net est :</t>
  </si>
  <si>
    <t>NS</t>
  </si>
  <si>
    <t>-0,2 (**)</t>
  </si>
  <si>
    <t>0,9 (***)</t>
  </si>
  <si>
    <t>0,8 (***)</t>
  </si>
  <si>
    <t>Agriculteurs, artisans, commerçants, professions libérales</t>
  </si>
  <si>
    <t>CS de la personne de référence</t>
  </si>
  <si>
    <t>Supérieur au baccalauréat</t>
  </si>
  <si>
    <t>Baccalauréat professionnel, technologique ou général</t>
  </si>
  <si>
    <t>-0,3 (***)</t>
  </si>
  <si>
    <t>Inférieur au baccalauréat</t>
  </si>
  <si>
    <t>Diplôme le plus élevé obtenu par la personne de référence</t>
  </si>
  <si>
    <t>-1,1 (***)</t>
  </si>
  <si>
    <t xml:space="preserve">Autre  </t>
  </si>
  <si>
    <t>-1,3 (***)</t>
  </si>
  <si>
    <t>-2,0 (***)</t>
  </si>
  <si>
    <t xml:space="preserve">Commune rurale </t>
  </si>
  <si>
    <t xml:space="preserve">65 ans ou plus </t>
  </si>
  <si>
    <t>0,2 (**)</t>
  </si>
  <si>
    <t xml:space="preserve">De 50 à 64 ans </t>
  </si>
  <si>
    <t xml:space="preserve">De 40 à 49 ans </t>
  </si>
  <si>
    <t xml:space="preserve">De 30 à 39 ans </t>
  </si>
  <si>
    <t xml:space="preserve">Moins de 30 ans </t>
  </si>
  <si>
    <t>0,4 (***)</t>
  </si>
  <si>
    <t xml:space="preserve">Couple sans enfant </t>
  </si>
  <si>
    <t>1,3 (***)</t>
  </si>
  <si>
    <t>Composition familiale</t>
  </si>
  <si>
    <t xml:space="preserve">Coefficient </t>
  </si>
  <si>
    <t>Total des dépenses de logement</t>
  </si>
  <si>
    <t>Taxe d'habitation et taxe foncière</t>
  </si>
  <si>
    <t>Charges et dépenses eau et énergie</t>
  </si>
  <si>
    <t>Loyers ou remboursements</t>
  </si>
  <si>
    <t>En euros</t>
  </si>
  <si>
    <t>Taxes</t>
  </si>
  <si>
    <t>Charges</t>
  </si>
  <si>
    <t xml:space="preserve">  Graphique 1 bis • Montant mensuel moyen des charges et des taxes (taxe foncière et taxe d’habitation) pour les propriétaires et les accédants, selon leur niveau de vie, en 2013 </t>
  </si>
  <si>
    <t>Modestes</t>
  </si>
  <si>
    <t>Bas Revenus</t>
  </si>
  <si>
    <t>supérieur à 90</t>
  </si>
  <si>
    <t xml:space="preserve">85 à 90 </t>
  </si>
  <si>
    <t xml:space="preserve">80 à 85 </t>
  </si>
  <si>
    <t xml:space="preserve">75 à 80 </t>
  </si>
  <si>
    <t xml:space="preserve">70 à 75 </t>
  </si>
  <si>
    <t xml:space="preserve">65 à 70 </t>
  </si>
  <si>
    <t xml:space="preserve">60 à 65 </t>
  </si>
  <si>
    <t xml:space="preserve">55 à 60 </t>
  </si>
  <si>
    <t xml:space="preserve">50 à 55 </t>
  </si>
  <si>
    <t xml:space="preserve">45 à 50 </t>
  </si>
  <si>
    <t xml:space="preserve">40 à 45 </t>
  </si>
  <si>
    <t xml:space="preserve">35 à 40 </t>
  </si>
  <si>
    <t xml:space="preserve">30 à 35 </t>
  </si>
  <si>
    <t xml:space="preserve">25 à 30 </t>
  </si>
  <si>
    <t xml:space="preserve">20 à 25 </t>
  </si>
  <si>
    <t xml:space="preserve">15 à 20 </t>
  </si>
  <si>
    <t xml:space="preserve">10 à 15 </t>
  </si>
  <si>
    <t xml:space="preserve">5 à 10 </t>
  </si>
  <si>
    <t xml:space="preserve">0 à 5 </t>
  </si>
  <si>
    <t>Baisse du taux d'effort (en %)</t>
  </si>
  <si>
    <t>Ensemble des ménages</t>
  </si>
  <si>
    <r>
      <rPr>
        <b/>
        <sz val="8"/>
        <color theme="1"/>
        <rFont val="Arial"/>
        <family val="2"/>
      </rPr>
      <t>Lecture</t>
    </r>
    <r>
      <rPr>
        <sz val="8"/>
        <color theme="1"/>
        <rFont val="Arial"/>
        <family val="2"/>
      </rPr>
      <t xml:space="preserve"> &gt; Les aides au logement diminuent de 3 points le taux d’effort agrégé des ménages à bas revenus accédants à la propriété : celui-ci passe de 58 % à 55 %.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</si>
  <si>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t>Taux d'effort net</t>
  </si>
  <si>
    <t>Taux d'effort brut</t>
  </si>
  <si>
    <t xml:space="preserve">Locataires parc social </t>
  </si>
  <si>
    <t xml:space="preserve">  Graphique 5 • Revenu mensuel moyen après dépenses nettes de logement des ménages, selon leur statut d’occupation et leur niveau de vie, en 2013 </t>
  </si>
  <si>
    <t xml:space="preserve">Propriétaires non accédants  </t>
  </si>
  <si>
    <t xml:space="preserve">  Graphique 5 bis • Revenu mensuel moyen après dépenses nettes de logement par UC, selon le statut d’occupation des ménages et leur niveau de vie, en 2013 </t>
  </si>
  <si>
    <t xml:space="preserve">  Graphique 6 • Taux d’effort net agrégé des ménages à bas revenus, selon leur type de commune et leur statut d’occupation, en 2013 </t>
  </si>
  <si>
    <t xml:space="preserve">Familles monoparentales </t>
  </si>
  <si>
    <t xml:space="preserve">  Graphique 7 • Taux d’effort net agrégé des ménages à bas revenus, selon leur composition familiale et leur statut d’occupation, en 2013 </t>
  </si>
  <si>
    <t xml:space="preserve">Taux d'augmentation </t>
  </si>
  <si>
    <t>En euros constants 2013</t>
  </si>
  <si>
    <t xml:space="preserve">Lecture &gt; En 2013, 38 % des dépenses brutes de logement des ménages à bas revenus locataires du parc social ont été couvertes par les aides au logement, alors que cette proportion était de 42 % en 2001.
Champ &gt; France métropolitaine, hors ménages dont la personne de référence est étudiante ou dont le revenu déclaré au fisc est strictement négatif. 
Source &gt; Insee, enquêtes Logement 2001, 2013.
</t>
  </si>
  <si>
    <t>Propriétaires 
non accédants</t>
  </si>
  <si>
    <t>Propriétaires
non accédants</t>
  </si>
  <si>
    <t>Taux d'évolution</t>
  </si>
  <si>
    <t xml:space="preserve">Indice des prix à la consommation - loyers effectivement payés par les locataires </t>
  </si>
  <si>
    <t xml:space="preserve">Indice des prix à la consommation  </t>
  </si>
  <si>
    <t xml:space="preserve">Forfait charges - personnes seules </t>
  </si>
  <si>
    <t>Plafond de loyer - personnes seules - zone 2</t>
  </si>
  <si>
    <t>Tableau 1 • Taux de croissance du plafond de loyer, du forfait charges, de l'indice des prix à la consommation (IPC) et de la composante loyers de l’IPC, entre 2001 et 2013</t>
  </si>
  <si>
    <t xml:space="preserve"> Propriétaires non accédants</t>
  </si>
  <si>
    <t xml:space="preserve">Surpeuplement modéré ou accentué </t>
  </si>
  <si>
    <t xml:space="preserve">Pas de surpeuplement </t>
  </si>
  <si>
    <t xml:space="preserve">Graphique 1 • Taux d’effort net agrégé des ménages, selon l’indicateur de surpeuplement de leur logement, leur statut d’occupation et leur niveau de vie, en 2013 </t>
  </si>
  <si>
    <t>Au moins 1 défaut de qualité</t>
  </si>
  <si>
    <t>Aucun défaut de qualité</t>
  </si>
  <si>
    <t xml:space="preserve">Graphique 2 • Taux d’effort net agrégé des ménages, selon le fait que leur logement présente un défaut de qualité, leur statut d’occupation et leur niveau de vie, en 2013 </t>
  </si>
  <si>
    <r>
      <rPr>
        <b/>
        <sz val="8"/>
        <color theme="1"/>
        <rFont val="Arial"/>
        <family val="2"/>
      </rPr>
      <t>Lecture</t>
    </r>
    <r>
      <rPr>
        <sz val="8"/>
        <color theme="1"/>
        <rFont val="Arial"/>
        <family val="2"/>
      </rPr>
      <t xml:space="preserve"> &gt; Le montant du plafond de loyer retenu dans la formule de calcul des aides au logement a augmenté de 19 % pour les personnes seules habitant en zone 2, entre 2001 et 2013. 
</t>
    </r>
    <r>
      <rPr>
        <b/>
        <sz val="8"/>
        <color theme="1"/>
        <rFont val="Arial"/>
        <family val="2"/>
      </rPr>
      <t>Champ</t>
    </r>
    <r>
      <rPr>
        <sz val="8"/>
        <color theme="1"/>
        <rFont val="Arial"/>
        <family val="2"/>
      </rPr>
      <t xml:space="preserve"> &gt; France métropolitaine pour les paramètres des aides au logement, France entière (hors Mayotte) pour les indices de prix.   
</t>
    </r>
    <r>
      <rPr>
        <b/>
        <sz val="8"/>
        <color theme="1"/>
        <rFont val="Arial"/>
        <family val="2"/>
      </rPr>
      <t>Sources</t>
    </r>
    <r>
      <rPr>
        <sz val="8"/>
        <color theme="1"/>
        <rFont val="Arial"/>
        <family val="2"/>
      </rPr>
      <t xml:space="preserve"> &gt; Insee ; Institut des politiques publiques.
</t>
    </r>
  </si>
  <si>
    <t xml:space="preserve">Dépenses de logement brutes moyennes </t>
  </si>
  <si>
    <t xml:space="preserve">Dépenses de logement brutes  moyennes </t>
  </si>
  <si>
    <r>
      <rPr>
        <b/>
        <sz val="8"/>
        <color theme="1"/>
        <rFont val="Arial"/>
        <family val="2"/>
      </rPr>
      <t>Lecture</t>
    </r>
    <r>
      <rPr>
        <sz val="8"/>
        <color theme="1"/>
        <rFont val="Arial"/>
        <family val="2"/>
      </rPr>
      <t xml:space="preserve"> &gt; En 2013, le revenu moyen atteint 1 190 euros mensuels pour les ménages à bas revenus. La moyenne des dépenses brutes de logement est de 540 euros mensuels pour ces ménages. Leur taux d’effort brut agrégé est de 46 %.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</si>
  <si>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En 2013, calculées en rapportant les grandeurs agrégées, la superficie par habitant est de 50 m² et les dépenses au m² sont de 2,6 euros pour les ménages propriétaires à bas revenus. Ces ménages comportent en moyenne 2,0 habitants.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</si>
  <si>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t xml:space="preserve">(1) Les ménages associés à un « autre » statut d’occupation, qui représentent 4 % des bénéficiaires d’aides au logement, sont inclus dans le total mentionné ici. Il n’y a donc pas d’égalité entre la somme des pourcentages par ligne et le total.
</t>
    </r>
    <r>
      <rPr>
        <b/>
        <sz val="8"/>
        <color theme="1"/>
        <rFont val="Arial"/>
        <family val="2"/>
      </rPr>
      <t>Lecture</t>
    </r>
    <r>
      <rPr>
        <sz val="8"/>
        <color theme="1"/>
        <rFont val="Arial"/>
        <family val="2"/>
      </rPr>
      <t xml:space="preserve"> &gt; Les ménages à bas revenus accédants à la propriété représentent 3 % des bénéficiaires d’aides au logement, contre 36 % pour les locataires du parc social et 28 % pour ceux du parc privé.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</si>
  <si>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36 % des ménages à bas revenus accédants à la propriété perçoivent une aide au logement contre 86 % des ménages à bas revenus locataires dans le parc social. Un ménage à bas revenus accédant à la propriété et bénéficiaire d’une aide au logement perçoit en moyenne 170 euros d’aides au logement par mois contre 250 euros pour un ménage à bas revenus locataire du parc social. 
</t>
    </r>
    <r>
      <rPr>
        <b/>
        <sz val="8"/>
        <color theme="1"/>
        <rFont val="Arial"/>
        <family val="2"/>
      </rPr>
      <t>Champ</t>
    </r>
    <r>
      <rPr>
        <sz val="8"/>
        <color theme="1"/>
        <rFont val="Arial"/>
        <family val="2"/>
      </rPr>
      <t xml:space="preserve"> &gt; Ménages bénéficiaires d’une aide au logement.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</si>
  <si>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En 2013, les ménages à bas revenus accédants à la propriété ont une dépense mensuelle moyenne nette de 880 euros pour leur logement. Leur dépense brute est de 940 euros.
</t>
    </r>
    <r>
      <rPr>
        <b/>
        <sz val="8"/>
        <color theme="1"/>
        <rFont val="Arial"/>
        <family val="2"/>
      </rPr>
      <t xml:space="preserve">Champ </t>
    </r>
    <r>
      <rPr>
        <sz val="8"/>
        <color theme="1"/>
        <rFont val="Arial"/>
        <family val="2"/>
      </rPr>
      <t xml:space="preserve">&gt;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</si>
  <si>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Les ménages habitant dans l'unité urbaine de Paris ont un taux d’effort net agrégé de 20 %. Ce dernier s’établit à 44 % pour les ménages à bas revenus.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 xml:space="preserve">Source </t>
    </r>
    <r>
      <rPr>
        <sz val="8"/>
        <color theme="1"/>
        <rFont val="Arial"/>
        <family val="2"/>
      </rPr>
      <t xml:space="preserve">&gt; Insee, enquête Logement 2013.
</t>
    </r>
  </si>
  <si>
    <r>
      <rPr>
        <b/>
        <sz val="8"/>
        <color theme="1"/>
        <rFont val="Arial"/>
        <family val="2"/>
      </rPr>
      <t>Lecture</t>
    </r>
    <r>
      <rPr>
        <sz val="8"/>
        <color theme="1"/>
        <rFont val="Arial"/>
        <family val="2"/>
      </rPr>
      <t xml:space="preserve"> &gt; En 2013, les ménages complexes ont un taux d’effort net agrégé de 18 %. Ce dernier s’établit à 32 % pour les ménages complexes à bas revenus.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</si>
  <si>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t xml:space="preserve"> Tableau 7 • Taux d’effort net agrégé des ménages, selon leur composition familiale, en 2013 </t>
  </si>
  <si>
    <r>
      <rPr>
        <b/>
        <sz val="8"/>
        <color theme="1"/>
        <rFont val="Arial"/>
        <family val="2"/>
      </rPr>
      <t xml:space="preserve">Lecture </t>
    </r>
    <r>
      <rPr>
        <sz val="8"/>
        <color theme="1"/>
        <rFont val="Arial"/>
        <family val="2"/>
      </rPr>
      <t xml:space="preserve">&gt; 56 % des ménages ayant un taux d'effort net élevé sont des ménages à bas revenus et 24 % sont des ménages modestes.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</si>
  <si>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t xml:space="preserve">*** : significatif au seuil de 1 %. ** : significatif au seuil de 5 %. * : significatif au seuil de 10 %.
NS : Non-significatif au seuil de 10 %. Référence : Modalité de référence
</t>
    </r>
    <r>
      <rPr>
        <b/>
        <sz val="8"/>
        <color theme="1"/>
        <rFont val="Arial"/>
        <family val="2"/>
      </rPr>
      <t>Lecture</t>
    </r>
    <r>
      <rPr>
        <sz val="8"/>
        <color theme="1"/>
        <rFont val="Arial"/>
        <family val="2"/>
      </rPr>
      <t xml:space="preserve"> &gt; Les coefficients sont ceux d’une régression logistique dont la variable à expliquer est le fait d’avoir un taux d’effort net supérieur à 40 %. Les variables explicatives retenues dans ce modèle sont : la composition familiale du ménage, l'âge de la personne de référence du ménage (PR), le type de commune du lieu de résidence, le statut d’occupation du ménage, le niveau de diplôme de la PR et la catégorie socioprofessionnelle de la PR. Toutes choses égales par ailleurs, un ménage à bas revenus composé d'une personne seule a davantage de risques (coefficient positif) de posséder un taux d’effort supérieur à 40 % qu’un couple avec enfant(s).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</si>
  <si>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En 2013, les ménages propriétaires à bas revenus consacrent 74 % de leurs dépenses de logement à payer les charges, l’eau et l’énergie et 26 % à payer les taxes d’habitation et foncière.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 xml:space="preserve">Source </t>
    </r>
    <r>
      <rPr>
        <sz val="8"/>
        <color theme="1"/>
        <rFont val="Arial"/>
        <family val="2"/>
      </rPr>
      <t xml:space="preserve">&gt; Insee, enquête Logement 2013.
</t>
    </r>
  </si>
  <si>
    <r>
      <rPr>
        <b/>
        <sz val="8"/>
        <color theme="1"/>
        <rFont val="Arial"/>
        <family val="2"/>
      </rPr>
      <t>Lecture</t>
    </r>
    <r>
      <rPr>
        <sz val="8"/>
        <color theme="1"/>
        <rFont val="Arial"/>
        <family val="2"/>
      </rPr>
      <t xml:space="preserve"> &gt; Pour 13 % des locataires à bas revenus du parc privé allocataires des aides au logement et 9 % de ceux du parc social, les aides au logement représentent entre 45 % et 50 % des dépenses de logement. 
</t>
    </r>
    <r>
      <rPr>
        <b/>
        <sz val="8"/>
        <color theme="1"/>
        <rFont val="Arial"/>
        <family val="2"/>
      </rPr>
      <t>Champ</t>
    </r>
    <r>
      <rPr>
        <sz val="8"/>
        <color theme="1"/>
        <rFont val="Arial"/>
        <family val="2"/>
      </rPr>
      <t xml:space="preserve"> &gt; Ménages à bas revenus et modestes locataires de leur logement et bénéficiant d’une aide au logement.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</si>
  <si>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t xml:space="preserve">Graphique 2 • Distribution du ratio des aides au logement sur les dépenses de logement pour les ménages locataires à bas revenus et modestes bénéficiaires de ces aides, en 2013 </t>
  </si>
  <si>
    <t xml:space="preserve">Graphique 3 • Taux d’effort nets agrégés, selon le statut d’occupation et le niveau de vie des ménages, en 2013 </t>
  </si>
  <si>
    <r>
      <rPr>
        <b/>
        <sz val="8"/>
        <color theme="1"/>
        <rFont val="Arial"/>
        <family val="2"/>
      </rPr>
      <t xml:space="preserve">Lecture </t>
    </r>
    <r>
      <rPr>
        <sz val="8"/>
        <color theme="1"/>
        <rFont val="Arial"/>
        <family val="2"/>
      </rPr>
      <t xml:space="preserve">&gt; En 2013, les ménages propriétaires non accédants à bas revenus ont un taux d’effort net agrégé de 21 % contre 14 % pour les ménages modestes et 8 % pour ceux plus aisés.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</si>
  <si>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t xml:space="preserve">Graphique 4 • Taux d’effort brut et net agrégés, selon le statut d’occupation et le niveau de vie des ménages, en 2013 </t>
  </si>
  <si>
    <t>Ménages 
à bas revenus</t>
  </si>
  <si>
    <t>Ménages 
modestes</t>
  </si>
  <si>
    <t>Ménages 
plus aisés</t>
  </si>
  <si>
    <t xml:space="preserve">Ensemble 
des ménages </t>
  </si>
  <si>
    <r>
      <rPr>
        <b/>
        <sz val="8"/>
        <color theme="1"/>
        <rFont val="Arial"/>
        <family val="2"/>
      </rPr>
      <t>Lecture</t>
    </r>
    <r>
      <rPr>
        <sz val="8"/>
        <color theme="1"/>
        <rFont val="Arial"/>
        <family val="2"/>
      </rPr>
      <t xml:space="preserve"> &gt; Après paiement des dépenses nettes de logement, les ménages à bas revenus locataires du parc social disposent en moyenne d’un revenu mensuel de 890 euros.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</si>
  <si>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t>Ensemble
 des ménages</t>
  </si>
  <si>
    <r>
      <t xml:space="preserve">UC : unité de consommation                                                                                                                                                                                                                                                                                                                                                                                                                                                     </t>
    </r>
    <r>
      <rPr>
        <b/>
        <sz val="8"/>
        <color theme="1"/>
        <rFont val="Arial"/>
        <family val="2"/>
      </rPr>
      <t xml:space="preserve">Lecture </t>
    </r>
    <r>
      <rPr>
        <sz val="8"/>
        <color theme="1"/>
        <rFont val="Arial"/>
        <family val="2"/>
      </rPr>
      <t xml:space="preserve">&gt; Un ménage à bas revenus accédant à la propriété a en moyenne un revenu mensuel après dépenses nettes de logement égal à 330 euros par unité de consommation. 
</t>
    </r>
    <r>
      <rPr>
        <b/>
        <sz val="8"/>
        <color theme="1"/>
        <rFont val="Arial"/>
        <family val="2"/>
      </rPr>
      <t xml:space="preserve">Champ </t>
    </r>
    <r>
      <rPr>
        <sz val="8"/>
        <color theme="1"/>
        <rFont val="Arial"/>
        <family val="2"/>
      </rPr>
      <t xml:space="preserve">&gt;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</si>
  <si>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En 2013, le taux d’effort net agrégé des ménages à bas revenus propriétaires non accédants est de 19 % lorsque le ménage réside dans une commune rurale et de 30 % dans l'unité urbaine de Paris.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</si>
  <si>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En 2013, le taux d’effort net agrégé des ménages à bas revenus propriétaires non accédants est de 19 % lorsque le ménage est un couple sans enfant et de 27 % lorsque le ménage ne comporte qu’une personne.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 xml:space="preserve">Source </t>
    </r>
    <r>
      <rPr>
        <sz val="8"/>
        <color theme="1"/>
        <rFont val="Arial"/>
        <family val="2"/>
      </rPr>
      <t xml:space="preserve">&gt; Insee, enquête Logement 2013.
</t>
    </r>
  </si>
  <si>
    <r>
      <rPr>
        <b/>
        <sz val="8"/>
        <color theme="1"/>
        <rFont val="Arial"/>
        <family val="2"/>
      </rPr>
      <t>Lecture</t>
    </r>
    <r>
      <rPr>
        <sz val="8"/>
        <color theme="1"/>
        <rFont val="Arial"/>
        <family val="2"/>
      </rPr>
      <t xml:space="preserve"> &gt; Entre 2001 et 2013, le taux d’effort net agrégé des ménages à bas revenus accédants à la propriété a augmenté de 18 points, passant de 37 % à 55 %.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 xml:space="preserve">Source </t>
    </r>
    <r>
      <rPr>
        <sz val="8"/>
        <color theme="1"/>
        <rFont val="Arial"/>
        <family val="2"/>
      </rPr>
      <t xml:space="preserve">&gt; Insee, enquêtes Logement 2001, 2013.
</t>
    </r>
  </si>
  <si>
    <r>
      <rPr>
        <b/>
        <sz val="8"/>
        <color theme="1"/>
        <rFont val="Arial"/>
        <family val="2"/>
      </rPr>
      <t xml:space="preserve">Lecture </t>
    </r>
    <r>
      <rPr>
        <sz val="8"/>
        <color theme="1"/>
        <rFont val="Arial"/>
        <family val="2"/>
      </rPr>
      <t xml:space="preserve">&gt; Entre 2001 et 2013, les dépenses brutes de logement des ménages à bas revenus accédants à la propriété sont passées de 760 euros à 940 euros mensuels (en euros constants 2013).
</t>
    </r>
    <r>
      <rPr>
        <b/>
        <sz val="8"/>
        <color theme="1"/>
        <rFont val="Arial"/>
        <family val="2"/>
      </rPr>
      <t xml:space="preserve">Champ </t>
    </r>
    <r>
      <rPr>
        <sz val="8"/>
        <color theme="1"/>
        <rFont val="Arial"/>
        <family val="2"/>
      </rPr>
      <t xml:space="preserve">&gt;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enquêtes Logement 2001, 2013.
</t>
    </r>
  </si>
  <si>
    <t xml:space="preserve">Graphique 9 • Montant mensuel moyen des dépenses brutes de logement en 2001 et 2013, selon le niveau de vie et le statut d’occupation des ménages </t>
  </si>
  <si>
    <r>
      <rPr>
        <b/>
        <sz val="8"/>
        <color theme="1"/>
        <rFont val="Arial"/>
        <family val="2"/>
      </rPr>
      <t>Lecture</t>
    </r>
    <r>
      <rPr>
        <sz val="8"/>
        <color theme="1"/>
        <rFont val="Arial"/>
        <family val="2"/>
      </rPr>
      <t xml:space="preserve"> &gt; La hausse des dépenses brutes en logement entre 2001 et 2013 des ménages propriétaires à bas revenus est due pour 70 % à une hausse des charges et pour 30 % à une hausse des taxes.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enquêtes Logement 2001, 2013.
</t>
    </r>
  </si>
  <si>
    <r>
      <rPr>
        <b/>
        <sz val="8"/>
        <color theme="1"/>
        <rFont val="Arial"/>
        <family val="2"/>
      </rPr>
      <t>Lecture</t>
    </r>
    <r>
      <rPr>
        <sz val="8"/>
        <color theme="1"/>
        <rFont val="Arial"/>
        <family val="2"/>
      </rPr>
      <t xml:space="preserve"> &gt; Le revenu moyen des ménages à bas revenus locataires du parc social est de 4,4 % plus bas en 2013 qu’il ne l’était en 2001 (en euros constants 2013, c’est-à-dire après avoir déduit la hausse des prix à la consommation).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enquêtes Logement 2001, 2013. 
</t>
    </r>
  </si>
  <si>
    <r>
      <rPr>
        <b/>
        <sz val="8"/>
        <color theme="1"/>
        <rFont val="Arial"/>
        <family val="2"/>
      </rPr>
      <t xml:space="preserve">Lecture </t>
    </r>
    <r>
      <rPr>
        <sz val="8"/>
        <color theme="1"/>
        <rFont val="Arial"/>
        <family val="2"/>
      </rPr>
      <t xml:space="preserve">&gt; En 2013, le taux d’effort net agrégé des ménages modestes locataires du parc social est de 26 % lorsque le ménage ne vit pas en situation de surpeuplement et de 21 % dans le cas contraire. 
</t>
    </r>
    <r>
      <rPr>
        <b/>
        <sz val="8"/>
        <color theme="1"/>
        <rFont val="Arial"/>
        <family val="2"/>
      </rPr>
      <t xml:space="preserve">Champ </t>
    </r>
    <r>
      <rPr>
        <sz val="8"/>
        <color theme="1"/>
        <rFont val="Arial"/>
        <family val="2"/>
      </rPr>
      <t xml:space="preserve">&gt;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</si>
  <si>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r>
      <rPr>
        <b/>
        <sz val="8"/>
        <color theme="1"/>
        <rFont val="Arial"/>
        <family val="2"/>
      </rPr>
      <t>Lecture</t>
    </r>
    <r>
      <rPr>
        <sz val="8"/>
        <color theme="1"/>
        <rFont val="Arial"/>
        <family val="2"/>
      </rPr>
      <t xml:space="preserve"> &gt; En 2013, le taux d’effort net agrégé des ménages à bas revenus locataires du parc privé dont le logement présente au moins un défaut de qualité est de 39 %.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
</t>
    </r>
  </si>
  <si>
    <t xml:space="preserve">Encadré 3 - Graphique 1 • Taux d’effort net agrégé des ménages, selon l’indicateur de surpeuplement de leur logement, leur statut d’occupation et leur niveau de vie, en 2013 </t>
  </si>
  <si>
    <t xml:space="preserve">Encadré 3 - Graphique 2 • Taux d’effort net agrégé des ménages, selon le fait que leur logement présente un défaut de qualité, leur statut d’occupation et leur niveau de vie, en 2013 </t>
  </si>
  <si>
    <t>Tableau 2 • Dépenses mensuelles moyennes de logement brutes, nombre moyen de personnes par ménage, superficie  par habitant et dépenses mensuelles au m², selon le statut du ménage, en 2013</t>
  </si>
  <si>
    <t xml:space="preserve">Tableau 4 • Part de bénéficiaires et montant moyen mensuel des aides au logement qu'ils perçoivent, selon le statut d’occupation et le niveau de vie des ménages, en 2013 </t>
  </si>
  <si>
    <t xml:space="preserve">Tableau 5 • Dépenses mensuelles moyennes nettes et brutes de logement des ménages, selon le statut d’occupation et le niveau de vie, en 2013 </t>
  </si>
  <si>
    <t xml:space="preserve">Tableau 6 • Taux d’effort net agrégé des ménages, selon leur type de commune, en 2013 </t>
  </si>
  <si>
    <t xml:space="preserve">Tableau 7 • Taux d’effort net agrégé des ménages, selon leur composition familiale, en 2013 </t>
  </si>
  <si>
    <t xml:space="preserve">Tableau 8 • Caractéristiques sociodémographiques des ménages ayant ou n’ayant pas un taux d’effort net élevé, en 2013 </t>
  </si>
  <si>
    <t>Tableau 9 • Coefficients associés à chaque caractéristique des ménages dans l’estimation de la probabilité pour les ménages à bas revenus d’avoir un taux d’effort élevé net (&gt;40 %)</t>
  </si>
  <si>
    <t xml:space="preserve">Graphique 1 • Répartition des dépenses brutes de logement, selon le niveau de vie et le statut d’occupation des ménages, en 2013 </t>
  </si>
  <si>
    <t xml:space="preserve">Graphique 1 bis • Montant mensuel moyen des charges et des taxes (taxe foncière et taxe d’habitation) pour les propriétaires et les accédants, selon leur niveau de vie, en 2013 </t>
  </si>
  <si>
    <t xml:space="preserve">Graphique 5 • Revenu mensuel moyen après dépenses nettes de logement des ménages, selon leur statut d’occupation et leur niveau de vie, en 2013 </t>
  </si>
  <si>
    <t xml:space="preserve">Graphique 5 bis • Revenu mensuel moyen après dépenses nettes de logement par UC, selon le statut d’occupation des ménages et leur niveau de vie, en 2013 </t>
  </si>
  <si>
    <t xml:space="preserve">Graphique 6 • Taux d’effort net agrégé des ménages à bas revenus, selon leur type de commune et leur statut d’occupation, en 2013 </t>
  </si>
  <si>
    <t xml:space="preserve">Graphique 7 • Taux d’effort net agrégé des ménages à bas revenus, selon leur composition familiale et leur statut d’occupation, en 2013 </t>
  </si>
  <si>
    <t xml:space="preserve">Graphique 8 • Taux d’effort nets agrégés en 2001 et 2013, selon le statut d’occupation et le niveau de vie du ménage </t>
  </si>
  <si>
    <t xml:space="preserve">Graphique 10 • Part de chaque poste de dépense dans la variation des dépenses mensuelles brutes de logement entre 2001 et 2013 selon le niveau de vie et le statut d’occupation des ménages </t>
  </si>
  <si>
    <t>Graphique 12 • Évolution du revenu moyen en euros constants entre 2001 et 2013, selon le niveau de vie et le statut d’occupation des ménages</t>
  </si>
  <si>
    <t>Encadré 2 - Tableau 1 • Taux de croissance du plafond de loyer, du forfait charges, de l'indice des prix à la consommation (IPC) et de la composante loyers de l’IPC, entre 2001 et 2013</t>
  </si>
  <si>
    <t>ARTICLE 2</t>
  </si>
  <si>
    <t xml:space="preserve">ARTICLE 1 </t>
  </si>
  <si>
    <t xml:space="preserve">Tableau 3 • Statut d’occupation et niveau de vie des ménages bénéficiaires d’une aide au logement, en 2013 </t>
  </si>
  <si>
    <t xml:space="preserve">Graphique 11 • Part agrégée des dépenses de logement couvertes par les aides au logement entre 2001 et 2013, selon le niveau de vie et le statut d’occupation des ménages </t>
  </si>
  <si>
    <t>Conditions et dépenses de logement selon le niveau de vie des ménages</t>
  </si>
  <si>
    <t>Tableau 1 • Niveau de vie mensuel des ménages à bas revenus, modestes et plus aisés en 2013</t>
  </si>
  <si>
    <t>Tableau 2 • Evolution des caractéristiques sociodémographiques des ménages à bas revenus, modestes et plus aisés entre 1996 et 2013 (en %)</t>
  </si>
  <si>
    <t>Tableau 3 • Évolution des caractéristiques liées à l’activité des ménages à bas revenus, modestes et plus aisés entre 1996 et 2013 (en %)</t>
  </si>
  <si>
    <t>Tableau 4 • Estimation d’un modèle logistique multinomial d’appartenance aux ménages à bas revenus, modestes ou plus aisés, en 2013</t>
  </si>
  <si>
    <t>Graphique 1 • Répartition par statut d’occupation des ménages, selon le niveau de vie, de 1996 à 2013 (en %)</t>
  </si>
  <si>
    <t>Graphique 2 • Répartition par statut d’occupation des ménages, selon le niveau de vie, de 1996 à 2013, pour les ménages dont la personne de référence a entre 30 et 49 ans (en %)</t>
  </si>
  <si>
    <t>Graphique 3 • Répartition par statut d’occupation des ménages à bas revenus, selon la composition familiale, en 2013 (en %)</t>
  </si>
  <si>
    <t>Graphique 4 • Répartition par statut d’occupation des ménages, selon le niveau de vie et la catégorie socioprofessionnelle 
de la personne de référence, en 2013 (en %)</t>
  </si>
  <si>
    <t>Graphique 5 • Répartition par type de logement des ménages, selon le niveau de vie, de 1996 à 2013 (en %)</t>
  </si>
  <si>
    <t>Graphique 6 • Répartition par type de commune des ménages, selon le niveau de vie, de 1996 à 2013 (en %)</t>
  </si>
  <si>
    <t>Graphique 7 • Répartition des ménages en fonction de leur nombre de déménagements depuis quatre ans, selon le niveau de vie, en 2013 (en %)</t>
  </si>
  <si>
    <t xml:space="preserve">Graphique 8 • Répartition des ménages en fonction de la raison ayant contraint le ménage à quitter son logement, 
selon le niveau de vie, en 2013 (en %) </t>
  </si>
  <si>
    <t xml:space="preserve">Graphique 9 • Répartition des ménages en fonction de la raison principale de leur dernier déménagement, selon le niveau de vie, en 2013 (en %) </t>
  </si>
  <si>
    <t>Graphique 10 • Répartition par statut d'occupation des ménages, selon le niveau de vie et l'âge de la personne de référence, en 2013 (en %)</t>
  </si>
  <si>
    <t>Graphique 11 • Taux de surpeuplement selon le niveau de vie des ménages, depuis 1996 (en %)</t>
  </si>
  <si>
    <t>Graphique 12 • Taux de surpeuplement des ménages à bas revenus selon le statut d'occupation, depuis 1996 (en %)</t>
  </si>
  <si>
    <t>Graphique 13 • Taux de surpeuplement des ménages à bas revenus, selon la tranche de l'unité urbaine, depuis 1996 (en %)</t>
  </si>
  <si>
    <t>Graphique 14 • Taux de surpeuplement selon le niveau de vie et la composition familiale des ménages, en 2013 (en %)</t>
  </si>
  <si>
    <t>Graphique 15 • Part des ménages vivant dans un logement sans le confort sanitaire de base, selon le niveau de vie, depuis 1996 (en %)</t>
  </si>
  <si>
    <t>Graphique 16 • Part des ménages vivant dans un logement avec le confort sanitaire de base mais sans chauffage central, 
selon le niveau de vie, depuis 1996 (en %)</t>
  </si>
  <si>
    <t>Graphique 17 • Part des ménages confrontés aux difficultés de la composante logement de l'indicateur de pauvreté en conditions de vie, 
selon le niveau de vie, en 2013 (en %)</t>
  </si>
  <si>
    <t>Graphique 18 • Part des ménages selon le nombre de difficultés de logement subies et le niveau de vie, en 2013 (en %)</t>
  </si>
  <si>
    <t>Graphique 19 • Part des ménages subissant au moins 3 difficultés de logement selon le statut d'occupation et le niveau de vie, en 2013 (en %)</t>
  </si>
  <si>
    <t>Graphique 20 • Part des ménages vivant dans un logement ayant des défauts de qualité, selon le niveau de vie, en 2013 (en %)</t>
  </si>
  <si>
    <t>Graphique 21 • Part des ménages confrontés aux 16 difficultés composant l'indicateur de défaut de qualité du logement, selon le niveau de vie, en 2013 (en %)</t>
  </si>
  <si>
    <t>Graphique 22 • Part des ménages subissant des nuisances sonores, selon le niveau de vie, en 2013 (en %)</t>
  </si>
  <si>
    <t>Graphique 23 • Part des ménages confrontés à la délinquance, au vandalisme et opinion sur la sécurité du quartier, selon le niveau de vie, en 2013 (en %)</t>
  </si>
  <si>
    <t>Graphique 24 •  Part des ménages confrontés aux problèmes environnementaux, selon le niveau de vie, en 2013 (en %)</t>
  </si>
  <si>
    <t>Graphique 25 • Part des ménages selon l'accessibilité du logement et la proximité des commerces et des services, selon le niveau de vie, 
en 2013 (en %)</t>
  </si>
  <si>
    <t>Graphique 26 • Part des ménages selon leur opinion sur leurs conditions de logement, et leur souhait de déménager, selon le niveau de vie, en 2013 (en %)</t>
  </si>
  <si>
    <t>Graphique 27 • Part des ménages souhaitant déménager, selon le niveau de vie, depuis 1996 (en %)</t>
  </si>
  <si>
    <t>Graphique 28 • Part des ménages jugeant leurs conditions de logement comme mauvaises, selon le niveau de vie, depuis 1996 (en %)</t>
  </si>
  <si>
    <t>Graphique 29 • Part des ménages déclarant avoir de mauvaises conditions de logement, selon le niveau de vie et le statut d'occupation, en 2013 (en %)</t>
  </si>
  <si>
    <t>Graphique 30 • Part des ménages jugeant leurs conditions de logement mauvaises, selon le niveau de vie et la composition familiale, en 2013 (en %)</t>
  </si>
  <si>
    <t>Graphique 31 • Part des ménages jugeant leurs conditions de logement mauvaises, selon le niveau de vie et l'âge de la personne de référence,  en 2013 (en %)</t>
  </si>
  <si>
    <t>Tableau 5 • Part de profils de ménages étudiés selon le niveau de vie, en 2013 (en %)</t>
  </si>
  <si>
    <t>Graphique 32 • Conditions de logement des personnes seules de moins de 65 ans à bas revenus, en 2013</t>
  </si>
  <si>
    <t>Graphique 33 • Conditions de logement des familles monoparentales à bas revenus, en 2013</t>
  </si>
  <si>
    <t>Graphique 34 • Conditions de logement des ménages de nationalité étrangère à bas revenus, en 2013</t>
  </si>
  <si>
    <t>Graphique 35 • Conditions de logement des ménages de moins de 30 ans à bas revenus, en 2013</t>
  </si>
  <si>
    <t>Graphique 36 • Conditions de logement des couples à bas revenus avec trois enfants ou plus, en 2013</t>
  </si>
  <si>
    <t>Graphique 37 • Conditions de logement des couples à bas revenus dont les deux membres ne sont ni en emploi, ni à la retraite, en 2013</t>
  </si>
  <si>
    <t>Graphique 38 • Conditions de logement des ménages modestes de plus de 65 ans, en 2013</t>
  </si>
  <si>
    <t>Graphique 1 • Conditions de logement des ménages ruraux à bas revenus, en 2013</t>
  </si>
  <si>
    <t>Graphique 2 • Conditions de logement des ménages ruraux modestes, en 2013</t>
  </si>
  <si>
    <t>Tableau A • Conditions de logement des profils de ménages à bas revenus et modestes en 2013 (en %)</t>
  </si>
  <si>
    <t>Tableau B • Statut d'occupation et types de communes des profils de ménages à bas revenus et modestes en 2013 (en %)</t>
  </si>
  <si>
    <t xml:space="preserve">Graphique 8 • Répartition des ménages en fonction de la raison ayant contraint le ménage à quitter son logement, selon le niveau de vie, en 2013 (en %) </t>
  </si>
  <si>
    <t>Article 1 - Annexe 2 - Tableau B • Statut d'occupation et types de communes des profils de ménages à bas revenus et modestes en 2013 (en %)</t>
  </si>
  <si>
    <t>Article 1 - Annexe 2 - Tableau A • Conditions de logement des profils de ménages à bas revenus et modestes en 2013 (en %)</t>
  </si>
  <si>
    <t>Article 1 - Encadré - Graphique 2 • Conditions de logement des ménages ruraux modestes, en 2013</t>
  </si>
  <si>
    <t>Article 1 - Encadré - Graphique 1 • Conditions de logement des ménages ruraux à bas revenus, en 2013</t>
  </si>
  <si>
    <t>Graphique 25 • Part des ménages selon l'accessibilité du logement et la proximité des commerces et des services, selon le niveau de vie, en 2013 (en %)</t>
  </si>
  <si>
    <t>Graphique 23 • Part des ménages confrontés à la délinquance, au vandalisme et opinion sur la sécurité du quartier, selon le niveau de vie, en 2013 (en %)</t>
  </si>
  <si>
    <t>Tableau 4 • Estimation d'un modèle logistique multinomial d'appartenance aux ménages à bas revenus, modestes ou plus aisés, en 2013</t>
  </si>
  <si>
    <r>
      <rPr>
        <b/>
        <sz val="8"/>
        <color rgb="FF000000"/>
        <rFont val="Arial"/>
        <family val="2"/>
      </rPr>
      <t>Lecture</t>
    </r>
    <r>
      <rPr>
        <sz val="8"/>
        <color rgb="FF000000"/>
        <rFont val="Arial"/>
        <family val="2"/>
      </rPr>
      <t xml:space="preserve"> &gt; Les ménages ruraux à bas revenus mentionnent deux fois moins le désir de déménager que l'ensemble des ménages à bas revenus.</t>
    </r>
  </si>
  <si>
    <r>
      <rPr>
        <b/>
        <sz val="8"/>
        <color rgb="FF000000"/>
        <rFont val="Arial"/>
        <family val="2"/>
      </rPr>
      <t>Champ</t>
    </r>
    <r>
      <rPr>
        <sz val="8"/>
        <color rgb="FF000000"/>
        <rFont val="Arial"/>
        <family val="2"/>
      </rPr>
      <t xml:space="preserve"> &gt; France métropolitaine, hors ménages dont la personne de référence est étudiante ou dont le revenu déclaré au fisc est strictement négatif.</t>
    </r>
  </si>
  <si>
    <r>
      <rPr>
        <b/>
        <sz val="8"/>
        <color rgb="FF000000"/>
        <rFont val="Arial"/>
        <family val="2"/>
      </rPr>
      <t>Source</t>
    </r>
    <r>
      <rPr>
        <sz val="8"/>
        <color rgb="FF000000"/>
        <rFont val="Arial"/>
        <family val="2"/>
      </rPr>
      <t xml:space="preserve"> &gt; Insee, enquête Logement 2013.</t>
    </r>
  </si>
  <si>
    <r>
      <rPr>
        <b/>
        <sz val="8"/>
        <color rgb="FF000000"/>
        <rFont val="Arial"/>
        <family val="2"/>
      </rPr>
      <t>Lecture</t>
    </r>
    <r>
      <rPr>
        <sz val="8"/>
        <color rgb="FF000000"/>
        <rFont val="Arial"/>
        <family val="2"/>
      </rPr>
      <t xml:space="preserve"> &gt; Les ménages ruraux modestes mentionnent deux fois moins de mauvaises opinions sur les conditions de logemzent que l'ensemble des ménages modestes.</t>
    </r>
  </si>
  <si>
    <r>
      <rPr>
        <b/>
        <sz val="8"/>
        <color rgb="FF000000"/>
        <rFont val="Arial"/>
        <family val="2"/>
      </rPr>
      <t xml:space="preserve">Champ </t>
    </r>
    <r>
      <rPr>
        <sz val="8"/>
        <color rgb="FF000000"/>
        <rFont val="Arial"/>
        <family val="2"/>
      </rPr>
      <t>&gt; France métropolitaine, hors ménages sont la personnes de référence est étudiante ou dont le revenu déclaré au fisc est strictement négatif.</t>
    </r>
  </si>
  <si>
    <t xml:space="preserve">
</t>
  </si>
  <si>
    <r>
      <rPr>
        <b/>
        <sz val="8"/>
        <color theme="1"/>
        <rFont val="Arial"/>
        <family val="2"/>
      </rPr>
      <t>Lecture</t>
    </r>
    <r>
      <rPr>
        <sz val="8"/>
        <color theme="1"/>
        <rFont val="Arial"/>
        <family val="2"/>
      </rPr>
      <t xml:space="preserve"> &gt; En 2013, en moyenne, les ménages propriétaires non accédants paient chaque mois 187 euros pour les charges, l’eau et l’énergie et 67 euros pour les taxes.
</t>
    </r>
    <r>
      <rPr>
        <b/>
        <sz val="8"/>
        <color theme="1"/>
        <rFont val="Arial"/>
        <family val="2"/>
      </rPr>
      <t>Champ</t>
    </r>
    <r>
      <rPr>
        <sz val="8"/>
        <color theme="1"/>
        <rFont val="Arial"/>
        <family val="2"/>
      </rPr>
      <t xml:space="preserve"> &gt; France métropolitaine, hors ménages dont la personne de référence est étudiante ou dont le revenu déclaré au fisc est strictement négatif. 
</t>
    </r>
    <r>
      <rPr>
        <b/>
        <sz val="8"/>
        <color theme="1"/>
        <rFont val="Arial"/>
        <family val="2"/>
      </rPr>
      <t>Source</t>
    </r>
    <r>
      <rPr>
        <sz val="8"/>
        <color theme="1"/>
        <rFont val="Arial"/>
        <family val="2"/>
      </rPr>
      <t xml:space="preserve"> &gt; Insee, enquête Logement 2013.</t>
    </r>
  </si>
  <si>
    <t>Dossiers de la DREES N° 32 - Février 2019</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</si>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</sst>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5" x14ac:knownFonts="1">
    <font>
      <sz val="11"/>
      <color theme="1"/>
      <name val="Calibri"/>
      <family val="2"/>
      <scheme val="minor"/>
    </font>
    <font>
      <b/>
      <sz val="11"/>
      <color theme="1"/>
      <name val="Calibri"/>
      <family val="2"/>
      <scheme val="minor"/>
    </font>
    <font>
      <sz val="8"/>
      <color theme="1"/>
      <name val="Arial"/>
      <family val="2"/>
    </font>
    <font>
      <sz val="11"/>
      <color theme="1"/>
      <name val="Calibri"/>
      <family val="2"/>
      <scheme val="minor"/>
    </font>
    <font>
      <b/>
      <sz val="8"/>
      <color theme="1"/>
      <name val="Arial"/>
      <family val="2"/>
    </font>
    <font>
      <i/>
      <sz val="8"/>
      <color theme="1"/>
      <name val="Arial"/>
      <family val="2"/>
    </font>
    <font>
      <b/>
      <sz val="8"/>
      <color rgb="FF000000"/>
      <name val="Arial"/>
      <family val="2"/>
    </font>
    <font>
      <sz val="8"/>
      <color rgb="FF000000"/>
      <name val="Arial"/>
      <family val="2"/>
    </font>
    <font>
      <sz val="8"/>
      <name val="Arial"/>
      <family val="2"/>
    </font>
    <font>
      <b/>
      <i/>
      <sz val="8"/>
      <color rgb="FF000000"/>
      <name val="Arial"/>
      <family val="2"/>
    </font>
    <font>
      <b/>
      <i/>
      <sz val="8"/>
      <color theme="1"/>
      <name val="Arial"/>
      <family val="2"/>
    </font>
    <font>
      <i/>
      <sz val="8"/>
      <color rgb="FF000000"/>
      <name val="Arial"/>
      <family val="2"/>
    </font>
    <font>
      <b/>
      <sz val="8"/>
      <name val="Arial"/>
      <family val="2"/>
    </font>
    <font>
      <sz val="8"/>
      <color rgb="FFFF0000"/>
      <name val="Arial"/>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6">
    <border>
      <left/>
      <right/>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3">
    <xf numFmtId="0" fontId="0" fillId="0" borderId="0"/>
    <xf numFmtId="9" fontId="3" fillId="0" borderId="0" applyFont="0" applyFill="0" applyBorder="0" applyAlignment="0" applyProtection="0"/>
    <xf numFmtId="0" fontId="14" fillId="0" borderId="0" applyNumberFormat="0" applyFill="0" applyBorder="0" applyAlignment="0" applyProtection="0"/>
  </cellStyleXfs>
  <cellXfs count="241">
    <xf numFmtId="0" fontId="0" fillId="0" borderId="0" xfId="0"/>
    <xf numFmtId="0" fontId="0" fillId="2" borderId="0" xfId="0" applyFill="1"/>
    <xf numFmtId="0" fontId="0" fillId="2" borderId="0" xfId="0" applyFill="1" applyAlignment="1"/>
    <xf numFmtId="0" fontId="4" fillId="2" borderId="0" xfId="0" applyFont="1" applyFill="1" applyAlignment="1">
      <alignment horizontal="left" vertical="center"/>
    </xf>
    <xf numFmtId="0" fontId="4" fillId="2" borderId="0" xfId="0" applyFont="1" applyFill="1"/>
    <xf numFmtId="0" fontId="4" fillId="2" borderId="0" xfId="0" applyFont="1" applyFill="1" applyAlignment="1">
      <alignment horizontal="justify" vertical="center"/>
    </xf>
    <xf numFmtId="0" fontId="2" fillId="2" borderId="0" xfId="0" applyFont="1" applyFill="1"/>
    <xf numFmtId="0" fontId="5" fillId="2" borderId="0" xfId="0" applyFont="1" applyFill="1"/>
    <xf numFmtId="164" fontId="7" fillId="2" borderId="0" xfId="0" applyNumberFormat="1" applyFont="1" applyFill="1" applyBorder="1"/>
    <xf numFmtId="0" fontId="2" fillId="2" borderId="0" xfId="0" applyFont="1" applyFill="1" applyAlignment="1">
      <alignment vertical="center"/>
    </xf>
    <xf numFmtId="0" fontId="2" fillId="2" borderId="0" xfId="0" applyFont="1" applyFill="1" applyAlignment="1"/>
    <xf numFmtId="0" fontId="2" fillId="2" borderId="0" xfId="0" applyFont="1" applyFill="1" applyBorder="1"/>
    <xf numFmtId="0" fontId="11" fillId="2" borderId="0" xfId="0" applyFont="1" applyFill="1" applyBorder="1" applyAlignment="1">
      <alignment horizontal="center" vertical="top" wrapText="1"/>
    </xf>
    <xf numFmtId="0" fontId="2" fillId="2" borderId="0" xfId="0" applyFont="1" applyFill="1" applyAlignment="1">
      <alignment wrapText="1"/>
    </xf>
    <xf numFmtId="164" fontId="2" fillId="2" borderId="0" xfId="0" applyNumberFormat="1" applyFont="1" applyFill="1"/>
    <xf numFmtId="0" fontId="2" fillId="2" borderId="0" xfId="0" applyFont="1" applyFill="1" applyAlignment="1">
      <alignment horizontal="left" vertical="top" wrapText="1"/>
    </xf>
    <xf numFmtId="0" fontId="2" fillId="2" borderId="0" xfId="0" applyFont="1" applyFill="1" applyAlignment="1">
      <alignment horizontal="left" vertical="top"/>
    </xf>
    <xf numFmtId="0" fontId="4" fillId="2" borderId="0" xfId="0" applyFont="1" applyFill="1" applyAlignment="1"/>
    <xf numFmtId="0" fontId="4" fillId="2" borderId="0" xfId="0" applyFont="1" applyFill="1" applyAlignment="1">
      <alignment vertical="center"/>
    </xf>
    <xf numFmtId="0" fontId="2" fillId="2" borderId="0" xfId="0" applyFont="1" applyFill="1" applyAlignment="1">
      <alignment horizontal="justify" vertical="center"/>
    </xf>
    <xf numFmtId="164" fontId="8" fillId="2" borderId="0" xfId="0" quotePrefix="1" applyNumberFormat="1" applyFont="1" applyFill="1" applyBorder="1" applyAlignment="1">
      <alignment horizontal="center" vertical="center" wrapText="1"/>
    </xf>
    <xf numFmtId="0" fontId="8" fillId="2" borderId="0" xfId="0" applyFont="1" applyFill="1" applyBorder="1" applyAlignment="1">
      <alignment horizontal="center" vertical="center"/>
    </xf>
    <xf numFmtId="2"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2" fontId="8" fillId="2" borderId="0" xfId="0" quotePrefix="1" applyNumberFormat="1" applyFont="1" applyFill="1" applyBorder="1" applyAlignment="1">
      <alignment horizontal="center" vertical="center" wrapText="1"/>
    </xf>
    <xf numFmtId="0" fontId="5" fillId="2" borderId="0" xfId="0" applyFont="1" applyFill="1" applyAlignment="1">
      <alignment vertical="center"/>
    </xf>
    <xf numFmtId="2" fontId="2" fillId="2" borderId="0" xfId="0" applyNumberFormat="1" applyFont="1" applyFill="1" applyAlignment="1"/>
    <xf numFmtId="0" fontId="4" fillId="2" borderId="0" xfId="0" applyFont="1" applyFill="1" applyBorder="1" applyAlignment="1">
      <alignment horizontal="justify" vertical="center"/>
    </xf>
    <xf numFmtId="0" fontId="2" fillId="2" borderId="0" xfId="0" applyFont="1" applyFill="1" applyBorder="1" applyAlignment="1"/>
    <xf numFmtId="0" fontId="2" fillId="2" borderId="0" xfId="0" applyFont="1" applyFill="1" applyBorder="1" applyAlignment="1">
      <alignment horizontal="right"/>
    </xf>
    <xf numFmtId="0" fontId="2" fillId="2" borderId="0" xfId="0" applyFont="1" applyFill="1" applyAlignment="1">
      <alignment horizontal="left"/>
    </xf>
    <xf numFmtId="0" fontId="4" fillId="2" borderId="0" xfId="0" applyFont="1" applyFill="1" applyAlignment="1">
      <alignment horizontal="left"/>
    </xf>
    <xf numFmtId="0" fontId="4" fillId="2" borderId="0" xfId="0" applyFont="1" applyFill="1" applyAlignment="1">
      <alignment vertical="center" wrapText="1"/>
    </xf>
    <xf numFmtId="0" fontId="4" fillId="2" borderId="0" xfId="0" applyFont="1" applyFill="1" applyAlignment="1">
      <alignment horizontal="left" vertical="center" wrapText="1"/>
    </xf>
    <xf numFmtId="1" fontId="2" fillId="2" borderId="1" xfId="0" applyNumberFormat="1" applyFont="1" applyFill="1" applyBorder="1"/>
    <xf numFmtId="0" fontId="1" fillId="2" borderId="0" xfId="0" applyFont="1" applyFill="1"/>
    <xf numFmtId="1" fontId="7" fillId="2" borderId="0" xfId="0" applyNumberFormat="1" applyFont="1" applyFill="1" applyBorder="1" applyAlignment="1">
      <alignment vertical="top" wrapText="1"/>
    </xf>
    <xf numFmtId="0" fontId="10" fillId="2" borderId="0" xfId="0" applyFont="1" applyFill="1"/>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horizontal="right"/>
    </xf>
    <xf numFmtId="0" fontId="4" fillId="2" borderId="0" xfId="0" applyFont="1" applyFill="1" applyAlignment="1">
      <alignment vertical="top"/>
    </xf>
    <xf numFmtId="0" fontId="12" fillId="2" borderId="0" xfId="0" applyFont="1" applyFill="1" applyBorder="1"/>
    <xf numFmtId="0" fontId="8" fillId="2" borderId="0" xfId="0" applyFont="1" applyFill="1" applyBorder="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Alignment="1">
      <alignment vertical="top"/>
    </xf>
    <xf numFmtId="0" fontId="6" fillId="2" borderId="0" xfId="0" applyFont="1" applyFill="1" applyBorder="1"/>
    <xf numFmtId="0" fontId="4" fillId="2" borderId="0" xfId="0" applyFont="1" applyFill="1" applyAlignment="1">
      <alignment horizontal="left" vertical="top"/>
    </xf>
    <xf numFmtId="0" fontId="14" fillId="2" borderId="0" xfId="2" applyFill="1" applyAlignment="1">
      <alignment vertical="center"/>
    </xf>
    <xf numFmtId="0" fontId="14" fillId="2" borderId="0" xfId="2" applyFill="1"/>
    <xf numFmtId="0" fontId="14" fillId="2" borderId="0" xfId="2" applyFill="1" applyAlignment="1"/>
    <xf numFmtId="0" fontId="14" fillId="2" borderId="0" xfId="2" applyFill="1" applyAlignment="1">
      <alignment vertical="top"/>
    </xf>
    <xf numFmtId="0" fontId="14" fillId="2" borderId="0" xfId="2" applyFill="1" applyAlignment="1">
      <alignment horizontal="left" vertical="top"/>
    </xf>
    <xf numFmtId="164" fontId="2" fillId="2" borderId="0" xfId="0" applyNumberFormat="1" applyFont="1" applyFill="1" applyBorder="1"/>
    <xf numFmtId="0" fontId="2" fillId="2" borderId="0" xfId="0" applyFont="1" applyFill="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right" vertical="center" wrapText="1"/>
    </xf>
    <xf numFmtId="0" fontId="2" fillId="2" borderId="1" xfId="0" applyFont="1" applyFill="1" applyBorder="1"/>
    <xf numFmtId="0" fontId="4" fillId="2" borderId="1" xfId="0" applyFont="1" applyFill="1" applyBorder="1" applyAlignment="1">
      <alignment horizontal="center" vertical="center" wrapText="1"/>
    </xf>
    <xf numFmtId="0" fontId="10" fillId="2" borderId="1" xfId="0" applyFont="1" applyFill="1" applyBorder="1"/>
    <xf numFmtId="1" fontId="10" fillId="2" borderId="1" xfId="0" applyNumberFormat="1" applyFont="1" applyFill="1" applyBorder="1"/>
    <xf numFmtId="0" fontId="2" fillId="2" borderId="1" xfId="0" applyFont="1" applyFill="1" applyBorder="1" applyAlignment="1">
      <alignment wrapText="1"/>
    </xf>
    <xf numFmtId="1" fontId="7" fillId="2" borderId="1" xfId="0" applyNumberFormat="1" applyFont="1" applyFill="1" applyBorder="1" applyAlignment="1">
      <alignment wrapText="1"/>
    </xf>
    <xf numFmtId="1" fontId="7" fillId="2" borderId="1" xfId="0" applyNumberFormat="1" applyFont="1" applyFill="1" applyBorder="1" applyAlignment="1">
      <alignment horizontal="right" wrapText="1"/>
    </xf>
    <xf numFmtId="1" fontId="2" fillId="2" borderId="1" xfId="0" applyNumberFormat="1" applyFont="1" applyFill="1" applyBorder="1" applyAlignment="1"/>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9" fontId="8" fillId="2" borderId="5" xfId="0" quotePrefix="1" applyNumberFormat="1" applyFont="1" applyFill="1" applyBorder="1" applyAlignment="1">
      <alignment horizontal="center" vertical="center" wrapText="1"/>
    </xf>
    <xf numFmtId="9" fontId="8" fillId="2" borderId="4" xfId="0" quotePrefix="1"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xf>
    <xf numFmtId="9" fontId="2"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164" fontId="8" fillId="2" borderId="4" xfId="0" quotePrefix="1" applyNumberFormat="1" applyFont="1" applyFill="1" applyBorder="1" applyAlignment="1">
      <alignment horizontal="center" vertical="center" wrapText="1"/>
    </xf>
    <xf numFmtId="0" fontId="2" fillId="2" borderId="3" xfId="0" applyFont="1" applyFill="1" applyBorder="1" applyAlignment="1">
      <alignment wrapText="1"/>
    </xf>
    <xf numFmtId="0" fontId="8" fillId="2" borderId="2" xfId="0" applyFont="1" applyFill="1" applyBorder="1" applyAlignment="1">
      <alignment horizontal="center" vertical="center"/>
    </xf>
    <xf numFmtId="0" fontId="2" fillId="2" borderId="9" xfId="0" applyFont="1" applyFill="1" applyBorder="1" applyAlignment="1">
      <alignment wrapText="1"/>
    </xf>
    <xf numFmtId="164" fontId="8" fillId="2" borderId="10" xfId="0" quotePrefix="1" applyNumberFormat="1" applyFont="1" applyFill="1" applyBorder="1" applyAlignment="1">
      <alignment horizontal="center" vertical="center" wrapText="1"/>
    </xf>
    <xf numFmtId="0" fontId="8" fillId="2" borderId="11" xfId="0" applyFont="1" applyFill="1" applyBorder="1" applyAlignment="1">
      <alignment horizontal="center" vertical="center"/>
    </xf>
    <xf numFmtId="164" fontId="8" fillId="2" borderId="2" xfId="0" applyNumberFormat="1" applyFont="1" applyFill="1" applyBorder="1" applyAlignment="1">
      <alignment horizontal="center" vertical="center"/>
    </xf>
    <xf numFmtId="164" fontId="8" fillId="2" borderId="2" xfId="0" quotePrefix="1" applyNumberFormat="1" applyFont="1" applyFill="1" applyBorder="1" applyAlignment="1">
      <alignment horizontal="center" vertical="center"/>
    </xf>
    <xf numFmtId="2" fontId="8" fillId="2" borderId="10" xfId="0" applyNumberFormat="1" applyFont="1" applyFill="1" applyBorder="1" applyAlignment="1">
      <alignment horizontal="center" vertical="center" wrapText="1"/>
    </xf>
    <xf numFmtId="0" fontId="2" fillId="2" borderId="6" xfId="0" applyFont="1" applyFill="1" applyBorder="1" applyAlignment="1">
      <alignment wrapText="1"/>
    </xf>
    <xf numFmtId="9" fontId="8" fillId="2" borderId="12" xfId="0" quotePrefix="1" applyNumberFormat="1" applyFont="1" applyFill="1" applyBorder="1" applyAlignment="1">
      <alignment horizontal="center" vertical="center" wrapText="1"/>
    </xf>
    <xf numFmtId="164" fontId="8" fillId="2" borderId="7" xfId="0" quotePrefix="1" applyNumberFormat="1" applyFont="1" applyFill="1" applyBorder="1" applyAlignment="1">
      <alignment horizontal="center" vertical="center" wrapText="1"/>
    </xf>
    <xf numFmtId="9" fontId="2" fillId="2" borderId="12" xfId="0" applyNumberFormat="1" applyFont="1" applyFill="1" applyBorder="1" applyAlignment="1">
      <alignment horizontal="center" vertical="center"/>
    </xf>
    <xf numFmtId="164" fontId="8" fillId="2" borderId="8" xfId="0" applyNumberFormat="1" applyFont="1" applyFill="1" applyBorder="1" applyAlignment="1">
      <alignment horizontal="center" vertical="center"/>
    </xf>
    <xf numFmtId="0" fontId="8" fillId="2" borderId="2" xfId="0" quotePrefix="1" applyFont="1" applyFill="1" applyBorder="1" applyAlignment="1">
      <alignment horizontal="center" vertical="center"/>
    </xf>
    <xf numFmtId="0" fontId="8" fillId="2" borderId="3" xfId="0" applyFont="1" applyFill="1" applyBorder="1" applyAlignment="1">
      <alignment horizontal="left" vertical="center" wrapText="1"/>
    </xf>
    <xf numFmtId="0" fontId="8" fillId="2" borderId="9" xfId="0" applyFont="1" applyFill="1" applyBorder="1" applyAlignment="1">
      <alignment horizontal="left" vertical="center" wrapText="1"/>
    </xf>
    <xf numFmtId="164" fontId="8" fillId="2" borderId="10"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xf>
    <xf numFmtId="1" fontId="4" fillId="2" borderId="1" xfId="0" applyNumberFormat="1" applyFont="1" applyFill="1" applyBorder="1" applyAlignment="1">
      <alignment horizontal="center"/>
    </xf>
    <xf numFmtId="164" fontId="2" fillId="2" borderId="1" xfId="0" applyNumberFormat="1" applyFont="1" applyFill="1" applyBorder="1"/>
    <xf numFmtId="0" fontId="4" fillId="2" borderId="1" xfId="0" applyFont="1" applyFill="1" applyBorder="1" applyAlignment="1">
      <alignment horizontal="center"/>
    </xf>
    <xf numFmtId="0" fontId="12" fillId="2" borderId="1" xfId="0" applyFont="1" applyFill="1" applyBorder="1" applyAlignment="1">
      <alignment vertical="top" wrapText="1"/>
    </xf>
    <xf numFmtId="0" fontId="6" fillId="2" borderId="1" xfId="0" applyFont="1" applyFill="1" applyBorder="1" applyAlignment="1">
      <alignment horizontal="center" vertical="top" wrapText="1"/>
    </xf>
    <xf numFmtId="0" fontId="6" fillId="3" borderId="1" xfId="0" applyFont="1" applyFill="1" applyBorder="1" applyAlignment="1">
      <alignment horizontal="left" vertical="top" wrapText="1"/>
    </xf>
    <xf numFmtId="164" fontId="2" fillId="3" borderId="1" xfId="0" applyNumberFormat="1" applyFont="1" applyFill="1" applyBorder="1" applyAlignment="1">
      <alignment horizontal="right" vertical="top" wrapText="1"/>
    </xf>
    <xf numFmtId="0" fontId="6" fillId="3" borderId="1" xfId="0" applyFont="1" applyFill="1" applyBorder="1" applyAlignment="1">
      <alignment horizontal="center" vertical="top" wrapText="1"/>
    </xf>
    <xf numFmtId="0" fontId="7" fillId="3" borderId="1" xfId="0" applyFont="1" applyFill="1" applyBorder="1" applyAlignment="1">
      <alignment horizontal="left" vertical="top" wrapText="1"/>
    </xf>
    <xf numFmtId="164" fontId="7" fillId="3" borderId="1" xfId="0" applyNumberFormat="1" applyFont="1" applyFill="1" applyBorder="1" applyAlignment="1">
      <alignment vertical="top" wrapText="1"/>
    </xf>
    <xf numFmtId="0" fontId="2" fillId="2" borderId="1" xfId="0" applyFont="1" applyFill="1" applyBorder="1" applyAlignment="1">
      <alignment horizontal="left"/>
    </xf>
    <xf numFmtId="0" fontId="4" fillId="2" borderId="1" xfId="0" applyFont="1" applyFill="1" applyBorder="1" applyAlignment="1">
      <alignment horizontal="center" vertical="center"/>
    </xf>
    <xf numFmtId="0" fontId="7" fillId="2" borderId="1" xfId="0" applyFont="1" applyFill="1" applyBorder="1" applyAlignment="1">
      <alignment horizontal="center" vertical="top" wrapText="1"/>
    </xf>
    <xf numFmtId="164" fontId="7" fillId="2" borderId="1" xfId="0" applyNumberFormat="1" applyFont="1" applyFill="1" applyBorder="1" applyAlignment="1">
      <alignment vertical="top" wrapText="1"/>
    </xf>
    <xf numFmtId="0" fontId="2" fillId="2" borderId="1" xfId="0" applyFont="1" applyFill="1" applyBorder="1" applyAlignment="1">
      <alignment horizontal="center"/>
    </xf>
    <xf numFmtId="0" fontId="2" fillId="2" borderId="1" xfId="0" applyFont="1" applyFill="1" applyBorder="1" applyAlignment="1">
      <alignment horizontal="right"/>
    </xf>
    <xf numFmtId="164" fontId="2" fillId="2" borderId="1" xfId="0" applyNumberFormat="1" applyFont="1" applyFill="1" applyBorder="1" applyAlignment="1">
      <alignment horizontal="right"/>
    </xf>
    <xf numFmtId="0" fontId="2" fillId="2" borderId="1" xfId="0" applyFont="1" applyFill="1" applyBorder="1" applyAlignment="1">
      <alignment horizontal="left" wrapText="1"/>
    </xf>
    <xf numFmtId="0" fontId="8" fillId="2" borderId="1" xfId="0" applyFont="1" applyFill="1" applyBorder="1" applyAlignment="1">
      <alignment wrapText="1"/>
    </xf>
    <xf numFmtId="164" fontId="8" fillId="2" borderId="1" xfId="0" applyNumberFormat="1" applyFont="1" applyFill="1" applyBorder="1"/>
    <xf numFmtId="0" fontId="8" fillId="2" borderId="1" xfId="0" applyFont="1" applyFill="1" applyBorder="1" applyAlignment="1"/>
    <xf numFmtId="0" fontId="4" fillId="2" borderId="1" xfId="0" applyFont="1" applyFill="1" applyBorder="1" applyAlignment="1">
      <alignment horizontal="center" vertical="top" wrapText="1"/>
    </xf>
    <xf numFmtId="0" fontId="2" fillId="2" borderId="1" xfId="0" applyFont="1" applyFill="1" applyBorder="1" applyAlignment="1">
      <alignment vertical="top" wrapText="1"/>
    </xf>
    <xf numFmtId="164" fontId="7" fillId="2" borderId="1" xfId="0" applyNumberFormat="1" applyFont="1" applyFill="1" applyBorder="1" applyAlignment="1">
      <alignment horizontal="right" vertical="top" wrapText="1"/>
    </xf>
    <xf numFmtId="164" fontId="2" fillId="2" borderId="1" xfId="0" applyNumberFormat="1" applyFont="1" applyFill="1" applyBorder="1" applyAlignment="1">
      <alignment horizontal="right"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1" fontId="6" fillId="2" borderId="1" xfId="0" applyNumberFormat="1" applyFont="1" applyFill="1" applyBorder="1"/>
    <xf numFmtId="1" fontId="7" fillId="2" borderId="1" xfId="0" applyNumberFormat="1" applyFont="1" applyFill="1" applyBorder="1"/>
    <xf numFmtId="0" fontId="2"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7" fillId="2" borderId="1" xfId="0" applyNumberFormat="1" applyFont="1" applyFill="1" applyBorder="1"/>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7" fillId="3" borderId="1" xfId="0"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7" fillId="2" borderId="1" xfId="0" applyFont="1" applyFill="1" applyBorder="1"/>
    <xf numFmtId="0" fontId="6" fillId="3" borderId="1" xfId="0" applyFont="1" applyFill="1" applyBorder="1" applyAlignment="1">
      <alignment horizontal="left" vertical="center" wrapText="1"/>
    </xf>
    <xf numFmtId="1" fontId="7" fillId="3" borderId="1" xfId="0" applyNumberFormat="1" applyFont="1" applyFill="1" applyBorder="1" applyAlignment="1">
      <alignment vertical="center" wrapText="1"/>
    </xf>
    <xf numFmtId="164" fontId="7" fillId="3" borderId="1" xfId="0" applyNumberFormat="1" applyFont="1" applyFill="1" applyBorder="1" applyAlignment="1">
      <alignment vertical="center" wrapText="1"/>
    </xf>
    <xf numFmtId="1" fontId="7" fillId="2" borderId="1" xfId="0" applyNumberFormat="1" applyFont="1" applyFill="1" applyBorder="1" applyAlignment="1">
      <alignment vertical="center" wrapText="1"/>
    </xf>
    <xf numFmtId="1" fontId="7" fillId="3" borderId="1" xfId="0" applyNumberFormat="1" applyFont="1" applyFill="1" applyBorder="1" applyAlignment="1">
      <alignment vertical="center"/>
    </xf>
    <xf numFmtId="1" fontId="8" fillId="3" borderId="1" xfId="0" applyNumberFormat="1" applyFont="1" applyFill="1" applyBorder="1" applyAlignment="1">
      <alignment horizontal="right" vertical="center" wrapText="1"/>
    </xf>
    <xf numFmtId="164" fontId="8" fillId="3" borderId="1" xfId="0" applyNumberFormat="1" applyFont="1" applyFill="1" applyBorder="1" applyAlignment="1">
      <alignment horizontal="right" vertical="center" wrapText="1"/>
    </xf>
    <xf numFmtId="1" fontId="8" fillId="3" borderId="1" xfId="0" applyNumberFormat="1" applyFont="1" applyFill="1" applyBorder="1" applyAlignment="1">
      <alignment horizontal="right" vertical="center"/>
    </xf>
    <xf numFmtId="1" fontId="8" fillId="2" borderId="1" xfId="0" applyNumberFormat="1" applyFont="1" applyFill="1" applyBorder="1" applyAlignment="1">
      <alignment horizontal="right" vertical="center"/>
    </xf>
    <xf numFmtId="1" fontId="7" fillId="3" borderId="1" xfId="0" applyNumberFormat="1" applyFont="1" applyFill="1" applyBorder="1" applyAlignment="1">
      <alignment horizontal="right" vertical="center" wrapText="1"/>
    </xf>
    <xf numFmtId="1" fontId="7" fillId="2" borderId="1" xfId="0" applyNumberFormat="1" applyFont="1" applyFill="1" applyBorder="1" applyAlignment="1">
      <alignment horizontal="right" vertical="center"/>
    </xf>
    <xf numFmtId="1" fontId="7" fillId="3" borderId="1" xfId="0" applyNumberFormat="1" applyFont="1" applyFill="1" applyBorder="1" applyAlignment="1">
      <alignment horizontal="right" vertical="center"/>
    </xf>
    <xf numFmtId="1" fontId="9" fillId="3" borderId="1" xfId="0" applyNumberFormat="1" applyFont="1" applyFill="1" applyBorder="1" applyAlignment="1">
      <alignment horizontal="right" vertical="center" wrapText="1"/>
    </xf>
    <xf numFmtId="164" fontId="9" fillId="3" borderId="1" xfId="0" applyNumberFormat="1" applyFont="1" applyFill="1" applyBorder="1" applyAlignment="1">
      <alignment horizontal="right" vertical="center" wrapText="1"/>
    </xf>
    <xf numFmtId="1" fontId="9" fillId="3" borderId="1" xfId="0" applyNumberFormat="1" applyFont="1" applyFill="1" applyBorder="1" applyAlignment="1">
      <alignment horizontal="right" vertical="center"/>
    </xf>
    <xf numFmtId="1" fontId="9" fillId="2" borderId="1" xfId="0" applyNumberFormat="1" applyFont="1" applyFill="1" applyBorder="1" applyAlignment="1">
      <alignment horizontal="right" vertical="center"/>
    </xf>
    <xf numFmtId="164" fontId="9" fillId="3" borderId="1" xfId="0" applyNumberFormat="1" applyFont="1" applyFill="1" applyBorder="1" applyAlignment="1">
      <alignment horizontal="right" vertical="center"/>
    </xf>
    <xf numFmtId="1"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 fontId="7" fillId="2" borderId="1" xfId="0" applyNumberFormat="1" applyFont="1" applyFill="1" applyBorder="1" applyAlignment="1">
      <alignment horizontal="right" vertical="center" wrapText="1"/>
    </xf>
    <xf numFmtId="1" fontId="8" fillId="2" borderId="1" xfId="0" applyNumberFormat="1" applyFont="1" applyFill="1" applyBorder="1" applyAlignment="1">
      <alignment vertical="center" wrapText="1"/>
    </xf>
    <xf numFmtId="1" fontId="8" fillId="2" borderId="1" xfId="0" applyNumberFormat="1" applyFont="1" applyFill="1" applyBorder="1" applyAlignment="1">
      <alignment horizontal="right" vertical="center" wrapText="1"/>
    </xf>
    <xf numFmtId="1" fontId="9" fillId="2" borderId="1" xfId="0" applyNumberFormat="1" applyFont="1" applyFill="1" applyBorder="1" applyAlignment="1">
      <alignment vertical="center" wrapText="1"/>
    </xf>
    <xf numFmtId="1" fontId="10" fillId="3" borderId="1" xfId="0" applyNumberFormat="1" applyFont="1" applyFill="1" applyBorder="1" applyAlignment="1">
      <alignment vertical="center" wrapText="1"/>
    </xf>
    <xf numFmtId="3" fontId="2" fillId="2" borderId="1" xfId="0" applyNumberFormat="1" applyFont="1" applyFill="1" applyBorder="1"/>
    <xf numFmtId="0" fontId="7" fillId="2" borderId="1" xfId="0" applyFont="1" applyFill="1" applyBorder="1" applyAlignment="1">
      <alignment horizontal="right" vertical="center"/>
    </xf>
    <xf numFmtId="0" fontId="6" fillId="2" borderId="1" xfId="0" applyFont="1" applyFill="1" applyBorder="1" applyAlignment="1">
      <alignment vertical="center"/>
    </xf>
    <xf numFmtId="0" fontId="6" fillId="2" borderId="1" xfId="0" applyFont="1" applyFill="1" applyBorder="1" applyAlignment="1">
      <alignment horizontal="right" vertical="center" wrapText="1"/>
    </xf>
    <xf numFmtId="0" fontId="4" fillId="2" borderId="1" xfId="0" applyFont="1" applyFill="1" applyBorder="1"/>
    <xf numFmtId="0" fontId="6" fillId="2" borderId="1" xfId="0" applyFont="1" applyFill="1" applyBorder="1"/>
    <xf numFmtId="0" fontId="6" fillId="2" borderId="1" xfId="0" applyFont="1" applyFill="1" applyBorder="1" applyAlignment="1">
      <alignment horizontal="center"/>
    </xf>
    <xf numFmtId="0" fontId="4" fillId="2" borderId="12" xfId="0" applyFont="1" applyFill="1" applyBorder="1" applyAlignment="1">
      <alignment horizontal="center" vertical="center" wrapText="1"/>
    </xf>
    <xf numFmtId="1" fontId="4" fillId="2" borderId="1" xfId="0" applyNumberFormat="1" applyFont="1" applyFill="1" applyBorder="1"/>
    <xf numFmtId="0" fontId="2" fillId="2" borderId="1" xfId="0" quotePrefix="1" applyFont="1" applyFill="1" applyBorder="1"/>
    <xf numFmtId="0" fontId="2" fillId="2" borderId="1" xfId="0" applyFont="1" applyFill="1" applyBorder="1" applyAlignment="1">
      <alignment horizontal="left" vertical="center" wrapText="1"/>
    </xf>
    <xf numFmtId="1" fontId="7" fillId="2" borderId="1" xfId="0" applyNumberFormat="1" applyFont="1" applyFill="1" applyBorder="1" applyAlignment="1">
      <alignment vertical="top" wrapText="1"/>
    </xf>
    <xf numFmtId="0" fontId="12" fillId="2" borderId="1" xfId="0" applyFont="1" applyFill="1" applyBorder="1" applyAlignment="1">
      <alignment horizontal="center" vertical="top" wrapText="1"/>
    </xf>
    <xf numFmtId="1" fontId="8" fillId="2" borderId="1" xfId="1" applyNumberFormat="1" applyFont="1" applyFill="1" applyBorder="1" applyAlignment="1">
      <alignment vertical="top" wrapText="1"/>
    </xf>
    <xf numFmtId="1" fontId="8" fillId="2" borderId="1" xfId="1" applyNumberFormat="1" applyFont="1" applyFill="1" applyBorder="1"/>
    <xf numFmtId="0" fontId="12" fillId="2" borderId="1" xfId="0" applyFont="1" applyFill="1" applyBorder="1" applyAlignment="1">
      <alignment vertical="center"/>
    </xf>
    <xf numFmtId="0" fontId="12" fillId="2" borderId="1" xfId="0" applyFont="1" applyFill="1" applyBorder="1"/>
    <xf numFmtId="0" fontId="8" fillId="2" borderId="1" xfId="0" applyFont="1" applyFill="1" applyBorder="1"/>
    <xf numFmtId="0" fontId="12" fillId="2" borderId="1" xfId="0" applyFont="1" applyFill="1" applyBorder="1" applyAlignment="1">
      <alignment horizontal="center"/>
    </xf>
    <xf numFmtId="0" fontId="4" fillId="2" borderId="1" xfId="0" applyFont="1" applyFill="1" applyBorder="1" applyAlignment="1">
      <alignment horizontal="center" wrapText="1"/>
    </xf>
    <xf numFmtId="9" fontId="2" fillId="2" borderId="1" xfId="0" applyNumberFormat="1" applyFont="1" applyFill="1" applyBorder="1"/>
    <xf numFmtId="0" fontId="4" fillId="2" borderId="1" xfId="0" applyFont="1" applyFill="1" applyBorder="1" applyAlignment="1">
      <alignment wrapText="1"/>
    </xf>
    <xf numFmtId="165" fontId="7" fillId="2" borderId="1" xfId="0" applyNumberFormat="1" applyFont="1" applyFill="1" applyBorder="1" applyAlignment="1">
      <alignment vertical="top" wrapText="1"/>
    </xf>
    <xf numFmtId="1" fontId="7" fillId="3" borderId="1" xfId="0" applyNumberFormat="1" applyFont="1" applyFill="1" applyBorder="1"/>
    <xf numFmtId="1" fontId="7" fillId="3" borderId="1" xfId="0" applyNumberFormat="1" applyFont="1" applyFill="1" applyBorder="1" applyAlignment="1">
      <alignment horizontal="right"/>
    </xf>
    <xf numFmtId="0" fontId="6" fillId="3" borderId="1" xfId="0" applyFont="1" applyFill="1" applyBorder="1" applyAlignment="1">
      <alignment vertical="center"/>
    </xf>
    <xf numFmtId="0" fontId="14" fillId="2" borderId="0" xfId="2" applyFill="1"/>
    <xf numFmtId="0" fontId="14" fillId="2" borderId="0" xfId="2" applyFill="1" applyAlignment="1">
      <alignment horizontal="left" vertical="center" wrapText="1"/>
    </xf>
    <xf numFmtId="0" fontId="14" fillId="2" borderId="0" xfId="2" applyFill="1" applyAlignment="1">
      <alignment horizontal="left" vertical="top" wrapText="1"/>
    </xf>
    <xf numFmtId="0" fontId="14" fillId="2" borderId="0" xfId="2" applyFill="1" applyAlignment="1">
      <alignment horizontal="left"/>
    </xf>
    <xf numFmtId="0" fontId="6" fillId="2" borderId="1" xfId="0" applyFont="1" applyFill="1" applyBorder="1" applyAlignment="1">
      <alignment horizontal="center" vertical="center"/>
    </xf>
    <xf numFmtId="0" fontId="4" fillId="2" borderId="0" xfId="0" applyFont="1" applyFill="1" applyBorder="1" applyAlignment="1">
      <alignment horizontal="justify" vertical="center"/>
    </xf>
    <xf numFmtId="0" fontId="2" fillId="2" borderId="0" xfId="0" applyFont="1" applyFill="1" applyBorder="1" applyAlignment="1"/>
    <xf numFmtId="0" fontId="4" fillId="2" borderId="0" xfId="0" applyFont="1" applyFill="1" applyAlignment="1">
      <alignment horizontal="justify" vertical="center"/>
    </xf>
    <xf numFmtId="0" fontId="4" fillId="2" borderId="1" xfId="0" applyFont="1" applyFill="1" applyBorder="1" applyAlignment="1">
      <alignment horizontal="left"/>
    </xf>
    <xf numFmtId="0" fontId="2" fillId="2" borderId="1" xfId="0" applyFont="1" applyFill="1" applyBorder="1" applyAlignment="1">
      <alignment horizontal="center"/>
    </xf>
    <xf numFmtId="0" fontId="4" fillId="2" borderId="1" xfId="0" applyFont="1" applyFill="1" applyBorder="1" applyAlignment="1">
      <alignment horizontal="left" wrapText="1"/>
    </xf>
    <xf numFmtId="0" fontId="2" fillId="2" borderId="0" xfId="0" applyFont="1" applyFill="1" applyAlignment="1"/>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xf>
    <xf numFmtId="0" fontId="4" fillId="2" borderId="0" xfId="0" applyFont="1" applyFill="1" applyAlignment="1"/>
    <xf numFmtId="0" fontId="4" fillId="2" borderId="0" xfId="0" applyFont="1" applyFill="1" applyAlignment="1">
      <alignment horizontal="justify" vertical="center" wrapText="1"/>
    </xf>
    <xf numFmtId="0" fontId="6" fillId="3"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4" fillId="2" borderId="0" xfId="0" applyFont="1" applyFill="1" applyAlignment="1">
      <alignment wrapText="1"/>
    </xf>
    <xf numFmtId="0" fontId="4" fillId="2" borderId="0" xfId="0" applyFont="1" applyFill="1" applyAlignment="1">
      <alignment horizontal="left" vertical="center"/>
    </xf>
    <xf numFmtId="0" fontId="4" fillId="2" borderId="0" xfId="0" applyFont="1" applyFill="1" applyAlignment="1">
      <alignment horizontal="left" wrapText="1"/>
    </xf>
    <xf numFmtId="0" fontId="2" fillId="2" borderId="0" xfId="0" applyFont="1" applyFill="1" applyAlignment="1">
      <alignment horizontal="left"/>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0" xfId="0" applyFont="1" applyFill="1" applyAlignment="1">
      <alignment horizontal="left" vertical="center" wrapText="1"/>
    </xf>
    <xf numFmtId="3" fontId="2" fillId="2" borderId="1" xfId="0" applyNumberFormat="1" applyFont="1" applyFill="1" applyBorder="1" applyAlignment="1">
      <alignment horizontal="right"/>
    </xf>
    <xf numFmtId="0" fontId="2" fillId="2" borderId="0" xfId="0" applyFont="1" applyFill="1" applyAlignment="1">
      <alignment horizontal="lef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wrapText="1"/>
    </xf>
    <xf numFmtId="3" fontId="2" fillId="2" borderId="1" xfId="0" applyNumberFormat="1" applyFont="1" applyFill="1" applyBorder="1" applyAlignment="1">
      <alignment horizontal="right" wrapText="1"/>
    </xf>
    <xf numFmtId="0" fontId="2" fillId="2" borderId="0" xfId="0" applyFont="1" applyFill="1" applyBorder="1" applyAlignment="1">
      <alignment horizontal="right"/>
    </xf>
    <xf numFmtId="0" fontId="2" fillId="2" borderId="0" xfId="0" applyFont="1" applyFill="1" applyAlignment="1">
      <alignment horizontal="left" vertical="top"/>
    </xf>
    <xf numFmtId="0" fontId="7" fillId="2" borderId="1"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4" fillId="2" borderId="0" xfId="0" applyFont="1" applyFill="1" applyAlignment="1">
      <alignment horizontal="left"/>
    </xf>
    <xf numFmtId="0" fontId="2" fillId="2" borderId="1" xfId="0" applyFont="1" applyFill="1" applyBorder="1" applyAlignment="1">
      <alignment horizontal="center" vertical="center" wrapText="1"/>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2" fillId="2" borderId="0" xfId="0" applyFont="1" applyFill="1" applyBorder="1" applyAlignment="1">
      <alignment horizontal="left" vertical="center" wrapText="1"/>
    </xf>
    <xf numFmtId="1" fontId="4" fillId="2" borderId="1" xfId="0" applyNumberFormat="1" applyFont="1" applyFill="1" applyBorder="1" applyAlignment="1">
      <alignment horizontal="center"/>
    </xf>
    <xf numFmtId="1" fontId="2" fillId="2" borderId="0" xfId="0" applyNumberFormat="1"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2" borderId="0" xfId="0" applyFont="1" applyFill="1" applyAlignment="1">
      <alignment horizontal="left" vertical="top" wrapText="1"/>
    </xf>
    <xf numFmtId="0" fontId="12" fillId="2" borderId="1" xfId="0" applyFont="1" applyFill="1" applyBorder="1" applyAlignment="1">
      <alignment horizontal="center" vertical="center" wrapText="1"/>
    </xf>
    <xf numFmtId="0" fontId="2" fillId="2" borderId="0" xfId="0" applyFont="1" applyFill="1" applyBorder="1" applyAlignment="1">
      <alignment horizontal="left" vertical="top" wrapText="1"/>
    </xf>
    <xf numFmtId="0" fontId="4" fillId="2" borderId="1" xfId="0" applyFont="1" applyFill="1" applyBorder="1" applyAlignment="1">
      <alignment horizontal="center" wrapText="1"/>
    </xf>
    <xf numFmtId="0" fontId="13" fillId="2" borderId="1" xfId="0" applyFont="1" applyFill="1" applyBorder="1" applyAlignment="1">
      <alignment horizontal="center" vertical="center"/>
    </xf>
    <xf numFmtId="0" fontId="7" fillId="3" borderId="1" xfId="0" applyFont="1" applyFill="1" applyBorder="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1'!$A$5</c:f>
              <c:strCache>
                <c:ptCount val="1"/>
                <c:pt idx="0">
                  <c:v>Propriétaire non accédant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1'!$B$5:$M$5</c:f>
              <c:numCache>
                <c:formatCode>0.0</c:formatCode>
                <c:ptCount val="12"/>
                <c:pt idx="0">
                  <c:v>21.6</c:v>
                </c:pt>
                <c:pt idx="1">
                  <c:v>22.8</c:v>
                </c:pt>
                <c:pt idx="2">
                  <c:v>24.2</c:v>
                </c:pt>
                <c:pt idx="3">
                  <c:v>20.7</c:v>
                </c:pt>
                <c:pt idx="4">
                  <c:v>29.5</c:v>
                </c:pt>
                <c:pt idx="5">
                  <c:v>32</c:v>
                </c:pt>
                <c:pt idx="6">
                  <c:v>34</c:v>
                </c:pt>
                <c:pt idx="7">
                  <c:v>35.950000000000003</c:v>
                </c:pt>
                <c:pt idx="8">
                  <c:v>37.4</c:v>
                </c:pt>
                <c:pt idx="9">
                  <c:v>41.5</c:v>
                </c:pt>
                <c:pt idx="10">
                  <c:v>44.4</c:v>
                </c:pt>
                <c:pt idx="11">
                  <c:v>45.47</c:v>
                </c:pt>
              </c:numCache>
            </c:numRef>
          </c:val>
          <c:extLst xmlns:c16r2="http://schemas.microsoft.com/office/drawing/2015/06/chart">
            <c:ext xmlns:c16="http://schemas.microsoft.com/office/drawing/2014/chart" uri="{C3380CC4-5D6E-409C-BE32-E72D297353CC}">
              <c16:uniqueId val="{00000000-B9EE-4313-8826-539B3EA42604}"/>
            </c:ext>
          </c:extLst>
        </c:ser>
        <c:ser>
          <c:idx val="1"/>
          <c:order val="1"/>
          <c:tx>
            <c:strRef>
              <c:f>'Article 1 - Graphique 1'!$A$6</c:f>
              <c:strCache>
                <c:ptCount val="1"/>
                <c:pt idx="0">
                  <c:v>Accédant à la propriété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1'!$B$6:$M$6</c:f>
              <c:numCache>
                <c:formatCode>0.0</c:formatCode>
                <c:ptCount val="12"/>
                <c:pt idx="0">
                  <c:v>12.6</c:v>
                </c:pt>
                <c:pt idx="1">
                  <c:v>11.5</c:v>
                </c:pt>
                <c:pt idx="2">
                  <c:v>8.4</c:v>
                </c:pt>
                <c:pt idx="3">
                  <c:v>8</c:v>
                </c:pt>
                <c:pt idx="4">
                  <c:v>20.2</c:v>
                </c:pt>
                <c:pt idx="5">
                  <c:v>18</c:v>
                </c:pt>
                <c:pt idx="6">
                  <c:v>15.6</c:v>
                </c:pt>
                <c:pt idx="7">
                  <c:v>15.95</c:v>
                </c:pt>
                <c:pt idx="8">
                  <c:v>27.1</c:v>
                </c:pt>
                <c:pt idx="9">
                  <c:v>26</c:v>
                </c:pt>
                <c:pt idx="10">
                  <c:v>25.1</c:v>
                </c:pt>
                <c:pt idx="11">
                  <c:v>26.3</c:v>
                </c:pt>
              </c:numCache>
            </c:numRef>
          </c:val>
          <c:extLst xmlns:c16r2="http://schemas.microsoft.com/office/drawing/2015/06/chart">
            <c:ext xmlns:c16="http://schemas.microsoft.com/office/drawing/2014/chart" uri="{C3380CC4-5D6E-409C-BE32-E72D297353CC}">
              <c16:uniqueId val="{00000001-B9EE-4313-8826-539B3EA42604}"/>
            </c:ext>
          </c:extLst>
        </c:ser>
        <c:ser>
          <c:idx val="2"/>
          <c:order val="2"/>
          <c:tx>
            <c:strRef>
              <c:f>'Article 1 - Graphique 1'!$A$7</c:f>
              <c:strCache>
                <c:ptCount val="1"/>
                <c:pt idx="0">
                  <c:v>Locataire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1'!$B$7:$M$7</c:f>
              <c:numCache>
                <c:formatCode>0.0</c:formatCode>
                <c:ptCount val="12"/>
                <c:pt idx="0">
                  <c:v>28.8</c:v>
                </c:pt>
                <c:pt idx="1">
                  <c:v>30.7</c:v>
                </c:pt>
                <c:pt idx="2">
                  <c:v>29.9</c:v>
                </c:pt>
                <c:pt idx="3">
                  <c:v>34.26</c:v>
                </c:pt>
                <c:pt idx="4">
                  <c:v>19.899999999999999</c:v>
                </c:pt>
                <c:pt idx="5">
                  <c:v>20.5</c:v>
                </c:pt>
                <c:pt idx="6">
                  <c:v>21.5</c:v>
                </c:pt>
                <c:pt idx="7">
                  <c:v>22.36</c:v>
                </c:pt>
                <c:pt idx="8">
                  <c:v>10.5</c:v>
                </c:pt>
                <c:pt idx="9">
                  <c:v>9.4</c:v>
                </c:pt>
                <c:pt idx="10">
                  <c:v>9.3000000000000007</c:v>
                </c:pt>
                <c:pt idx="11">
                  <c:v>8.24</c:v>
                </c:pt>
              </c:numCache>
            </c:numRef>
          </c:val>
          <c:extLst xmlns:c16r2="http://schemas.microsoft.com/office/drawing/2015/06/chart">
            <c:ext xmlns:c16="http://schemas.microsoft.com/office/drawing/2014/chart" uri="{C3380CC4-5D6E-409C-BE32-E72D297353CC}">
              <c16:uniqueId val="{00000002-B9EE-4313-8826-539B3EA42604}"/>
            </c:ext>
          </c:extLst>
        </c:ser>
        <c:ser>
          <c:idx val="3"/>
          <c:order val="3"/>
          <c:tx>
            <c:strRef>
              <c:f>'Article 1 - Graphique 1'!$A$8</c:f>
              <c:strCache>
                <c:ptCount val="1"/>
                <c:pt idx="0">
                  <c:v>Locataire parc privé</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1'!$B$8:$M$8</c:f>
              <c:numCache>
                <c:formatCode>0.0</c:formatCode>
                <c:ptCount val="12"/>
                <c:pt idx="0">
                  <c:v>28.2</c:v>
                </c:pt>
                <c:pt idx="1">
                  <c:v>27.9</c:v>
                </c:pt>
                <c:pt idx="2">
                  <c:v>30.3</c:v>
                </c:pt>
                <c:pt idx="3">
                  <c:v>31.19</c:v>
                </c:pt>
                <c:pt idx="4">
                  <c:v>23.2</c:v>
                </c:pt>
                <c:pt idx="5">
                  <c:v>23.3</c:v>
                </c:pt>
                <c:pt idx="6">
                  <c:v>23.8</c:v>
                </c:pt>
                <c:pt idx="7">
                  <c:v>21.97</c:v>
                </c:pt>
                <c:pt idx="8">
                  <c:v>18.8</c:v>
                </c:pt>
                <c:pt idx="9">
                  <c:v>18.600000000000001</c:v>
                </c:pt>
                <c:pt idx="10">
                  <c:v>17.399999999999999</c:v>
                </c:pt>
                <c:pt idx="11">
                  <c:v>16.43</c:v>
                </c:pt>
              </c:numCache>
            </c:numRef>
          </c:val>
          <c:extLst xmlns:c16r2="http://schemas.microsoft.com/office/drawing/2015/06/chart">
            <c:ext xmlns:c16="http://schemas.microsoft.com/office/drawing/2014/chart" uri="{C3380CC4-5D6E-409C-BE32-E72D297353CC}">
              <c16:uniqueId val="{00000003-B9EE-4313-8826-539B3EA42604}"/>
            </c:ext>
          </c:extLst>
        </c:ser>
        <c:ser>
          <c:idx val="4"/>
          <c:order val="4"/>
          <c:tx>
            <c:strRef>
              <c:f>'Article 1 - Graphique 1'!$A$9</c:f>
              <c:strCache>
                <c:ptCount val="1"/>
                <c:pt idx="0">
                  <c:v>Autre</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1'!$B$9:$M$9</c:f>
              <c:numCache>
                <c:formatCode>0.0</c:formatCode>
                <c:ptCount val="12"/>
                <c:pt idx="0">
                  <c:v>8.8000000000000007</c:v>
                </c:pt>
                <c:pt idx="1">
                  <c:v>7.1</c:v>
                </c:pt>
                <c:pt idx="2">
                  <c:v>7.2</c:v>
                </c:pt>
                <c:pt idx="3">
                  <c:v>5.85</c:v>
                </c:pt>
                <c:pt idx="4">
                  <c:v>7.2</c:v>
                </c:pt>
                <c:pt idx="5">
                  <c:v>6.2</c:v>
                </c:pt>
                <c:pt idx="6">
                  <c:v>5.0999999999999996</c:v>
                </c:pt>
                <c:pt idx="7">
                  <c:v>3.76</c:v>
                </c:pt>
                <c:pt idx="8">
                  <c:v>6.2</c:v>
                </c:pt>
                <c:pt idx="9">
                  <c:v>4.5</c:v>
                </c:pt>
                <c:pt idx="10">
                  <c:v>3.8</c:v>
                </c:pt>
                <c:pt idx="11">
                  <c:v>3.56</c:v>
                </c:pt>
              </c:numCache>
            </c:numRef>
          </c:val>
          <c:extLst xmlns:c16r2="http://schemas.microsoft.com/office/drawing/2015/06/chart">
            <c:ext xmlns:c16="http://schemas.microsoft.com/office/drawing/2014/chart" uri="{C3380CC4-5D6E-409C-BE32-E72D297353CC}">
              <c16:uniqueId val="{00000004-B9EE-4313-8826-539B3EA42604}"/>
            </c:ext>
          </c:extLst>
        </c:ser>
        <c:dLbls>
          <c:showLegendKey val="0"/>
          <c:showVal val="0"/>
          <c:showCatName val="0"/>
          <c:showSerName val="0"/>
          <c:showPercent val="0"/>
          <c:showBubbleSize val="0"/>
        </c:dLbls>
        <c:gapWidth val="150"/>
        <c:overlap val="100"/>
        <c:axId val="52277248"/>
        <c:axId val="52279552"/>
      </c:barChart>
      <c:catAx>
        <c:axId val="52277248"/>
        <c:scaling>
          <c:orientation val="minMax"/>
        </c:scaling>
        <c:delete val="0"/>
        <c:axPos val="b"/>
        <c:numFmt formatCode="General" sourceLinked="0"/>
        <c:majorTickMark val="out"/>
        <c:minorTickMark val="none"/>
        <c:tickLblPos val="nextTo"/>
        <c:crossAx val="52279552"/>
        <c:crosses val="autoZero"/>
        <c:auto val="1"/>
        <c:lblAlgn val="ctr"/>
        <c:lblOffset val="100"/>
        <c:noMultiLvlLbl val="0"/>
      </c:catAx>
      <c:valAx>
        <c:axId val="52279552"/>
        <c:scaling>
          <c:orientation val="minMax"/>
          <c:max val="100"/>
        </c:scaling>
        <c:delete val="0"/>
        <c:axPos val="l"/>
        <c:majorGridlines/>
        <c:numFmt formatCode="0.0" sourceLinked="1"/>
        <c:majorTickMark val="out"/>
        <c:minorTickMark val="none"/>
        <c:tickLblPos val="nextTo"/>
        <c:crossAx val="5227724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10'!$C$3</c:f>
              <c:strCache>
                <c:ptCount val="1"/>
                <c:pt idx="0">
                  <c:v>Propriétaire non accédant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10'!$A$4:$B$18</c:f>
              <c:multiLvlStrCache>
                <c:ptCount val="15"/>
                <c:lvl>
                  <c:pt idx="0">
                    <c:v>Moins de 30 ans</c:v>
                  </c:pt>
                  <c:pt idx="1">
                    <c:v>30 à 39 ans</c:v>
                  </c:pt>
                  <c:pt idx="2">
                    <c:v>40 à 49 ans</c:v>
                  </c:pt>
                  <c:pt idx="3">
                    <c:v>50 à 64 ans</c:v>
                  </c:pt>
                  <c:pt idx="4">
                    <c:v>65 ans ou plus</c:v>
                  </c:pt>
                  <c:pt idx="5">
                    <c:v>Moins de 30 ans</c:v>
                  </c:pt>
                  <c:pt idx="6">
                    <c:v>30 à 39 ans</c:v>
                  </c:pt>
                  <c:pt idx="7">
                    <c:v>40 à 49 ans</c:v>
                  </c:pt>
                  <c:pt idx="8">
                    <c:v>50 à 64 ans</c:v>
                  </c:pt>
                  <c:pt idx="9">
                    <c:v>65 ans ou plus</c:v>
                  </c:pt>
                  <c:pt idx="10">
                    <c:v>Moins de 30 ans</c:v>
                  </c:pt>
                  <c:pt idx="11">
                    <c:v>30 à 39 ans</c:v>
                  </c:pt>
                  <c:pt idx="12">
                    <c:v>40 à 49 ans</c:v>
                  </c:pt>
                  <c:pt idx="13">
                    <c:v>50 à 64 ans</c:v>
                  </c:pt>
                  <c:pt idx="14">
                    <c:v>65 ans ou plus</c:v>
                  </c:pt>
                </c:lvl>
                <c:lvl>
                  <c:pt idx="0">
                    <c:v>Ménages à bas revenus</c:v>
                  </c:pt>
                  <c:pt idx="5">
                    <c:v>Ménages modestes</c:v>
                  </c:pt>
                  <c:pt idx="10">
                    <c:v>Ménages plus aisés</c:v>
                  </c:pt>
                </c:lvl>
              </c:multiLvlStrCache>
            </c:multiLvlStrRef>
          </c:cat>
          <c:val>
            <c:numRef>
              <c:f>'Article 1 - Graphique 10'!$C$4:$C$18</c:f>
              <c:numCache>
                <c:formatCode>0.0</c:formatCode>
                <c:ptCount val="15"/>
                <c:pt idx="0">
                  <c:v>1.26</c:v>
                </c:pt>
                <c:pt idx="1">
                  <c:v>3.78</c:v>
                </c:pt>
                <c:pt idx="2">
                  <c:v>8.6199999999999992</c:v>
                </c:pt>
                <c:pt idx="3">
                  <c:v>24.91</c:v>
                </c:pt>
                <c:pt idx="4">
                  <c:v>45.77</c:v>
                </c:pt>
                <c:pt idx="5">
                  <c:v>0.28999999999999998</c:v>
                </c:pt>
                <c:pt idx="6">
                  <c:v>5.23</c:v>
                </c:pt>
                <c:pt idx="7">
                  <c:v>11.76</c:v>
                </c:pt>
                <c:pt idx="8">
                  <c:v>37.53</c:v>
                </c:pt>
                <c:pt idx="9">
                  <c:v>59.48</c:v>
                </c:pt>
                <c:pt idx="10">
                  <c:v>2.12</c:v>
                </c:pt>
                <c:pt idx="11">
                  <c:v>4.6399999999999997</c:v>
                </c:pt>
                <c:pt idx="12">
                  <c:v>19.41</c:v>
                </c:pt>
                <c:pt idx="13">
                  <c:v>51.11</c:v>
                </c:pt>
                <c:pt idx="14">
                  <c:v>79.239999999999995</c:v>
                </c:pt>
              </c:numCache>
            </c:numRef>
          </c:val>
          <c:extLst xmlns:c16r2="http://schemas.microsoft.com/office/drawing/2015/06/chart">
            <c:ext xmlns:c16="http://schemas.microsoft.com/office/drawing/2014/chart" uri="{C3380CC4-5D6E-409C-BE32-E72D297353CC}">
              <c16:uniqueId val="{00000000-9904-4FEE-B635-474C90EC66BF}"/>
            </c:ext>
          </c:extLst>
        </c:ser>
        <c:ser>
          <c:idx val="1"/>
          <c:order val="1"/>
          <c:tx>
            <c:strRef>
              <c:f>'Article 1 - Graphique 10'!$D$3</c:f>
              <c:strCache>
                <c:ptCount val="1"/>
                <c:pt idx="0">
                  <c:v>Accédant à la propriété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10'!$A$4:$B$18</c:f>
              <c:multiLvlStrCache>
                <c:ptCount val="15"/>
                <c:lvl>
                  <c:pt idx="0">
                    <c:v>Moins de 30 ans</c:v>
                  </c:pt>
                  <c:pt idx="1">
                    <c:v>30 à 39 ans</c:v>
                  </c:pt>
                  <c:pt idx="2">
                    <c:v>40 à 49 ans</c:v>
                  </c:pt>
                  <c:pt idx="3">
                    <c:v>50 à 64 ans</c:v>
                  </c:pt>
                  <c:pt idx="4">
                    <c:v>65 ans ou plus</c:v>
                  </c:pt>
                  <c:pt idx="5">
                    <c:v>Moins de 30 ans</c:v>
                  </c:pt>
                  <c:pt idx="6">
                    <c:v>30 à 39 ans</c:v>
                  </c:pt>
                  <c:pt idx="7">
                    <c:v>40 à 49 ans</c:v>
                  </c:pt>
                  <c:pt idx="8">
                    <c:v>50 à 64 ans</c:v>
                  </c:pt>
                  <c:pt idx="9">
                    <c:v>65 ans ou plus</c:v>
                  </c:pt>
                  <c:pt idx="10">
                    <c:v>Moins de 30 ans</c:v>
                  </c:pt>
                  <c:pt idx="11">
                    <c:v>30 à 39 ans</c:v>
                  </c:pt>
                  <c:pt idx="12">
                    <c:v>40 à 49 ans</c:v>
                  </c:pt>
                  <c:pt idx="13">
                    <c:v>50 à 64 ans</c:v>
                  </c:pt>
                  <c:pt idx="14">
                    <c:v>65 ans ou plus</c:v>
                  </c:pt>
                </c:lvl>
                <c:lvl>
                  <c:pt idx="0">
                    <c:v>Ménages à bas revenus</c:v>
                  </c:pt>
                  <c:pt idx="5">
                    <c:v>Ménages modestes</c:v>
                  </c:pt>
                  <c:pt idx="10">
                    <c:v>Ménages plus aisés</c:v>
                  </c:pt>
                </c:lvl>
              </c:multiLvlStrCache>
            </c:multiLvlStrRef>
          </c:cat>
          <c:val>
            <c:numRef>
              <c:f>'Article 1 - Graphique 10'!$D$4:$D$18</c:f>
              <c:numCache>
                <c:formatCode>0.0</c:formatCode>
                <c:ptCount val="15"/>
                <c:pt idx="0">
                  <c:v>2.13</c:v>
                </c:pt>
                <c:pt idx="1">
                  <c:v>10.37</c:v>
                </c:pt>
                <c:pt idx="2">
                  <c:v>13.99</c:v>
                </c:pt>
                <c:pt idx="3">
                  <c:v>6.75</c:v>
                </c:pt>
                <c:pt idx="4">
                  <c:v>0.69</c:v>
                </c:pt>
                <c:pt idx="5">
                  <c:v>20.55</c:v>
                </c:pt>
                <c:pt idx="6">
                  <c:v>31.81</c:v>
                </c:pt>
                <c:pt idx="7">
                  <c:v>34.270000000000003</c:v>
                </c:pt>
                <c:pt idx="8">
                  <c:v>12.76</c:v>
                </c:pt>
                <c:pt idx="9">
                  <c:v>4.09</c:v>
                </c:pt>
                <c:pt idx="10">
                  <c:v>23.4</c:v>
                </c:pt>
                <c:pt idx="11">
                  <c:v>50.66</c:v>
                </c:pt>
                <c:pt idx="12">
                  <c:v>50.09</c:v>
                </c:pt>
                <c:pt idx="13">
                  <c:v>21.24</c:v>
                </c:pt>
                <c:pt idx="14">
                  <c:v>3.31</c:v>
                </c:pt>
              </c:numCache>
            </c:numRef>
          </c:val>
          <c:extLst xmlns:c16r2="http://schemas.microsoft.com/office/drawing/2015/06/chart">
            <c:ext xmlns:c16="http://schemas.microsoft.com/office/drawing/2014/chart" uri="{C3380CC4-5D6E-409C-BE32-E72D297353CC}">
              <c16:uniqueId val="{00000001-9904-4FEE-B635-474C90EC66BF}"/>
            </c:ext>
          </c:extLst>
        </c:ser>
        <c:ser>
          <c:idx val="2"/>
          <c:order val="2"/>
          <c:tx>
            <c:strRef>
              <c:f>'Article 1 - Graphique 10'!$E$3</c:f>
              <c:strCache>
                <c:ptCount val="1"/>
                <c:pt idx="0">
                  <c:v>Locataire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10'!$A$4:$B$18</c:f>
              <c:multiLvlStrCache>
                <c:ptCount val="15"/>
                <c:lvl>
                  <c:pt idx="0">
                    <c:v>Moins de 30 ans</c:v>
                  </c:pt>
                  <c:pt idx="1">
                    <c:v>30 à 39 ans</c:v>
                  </c:pt>
                  <c:pt idx="2">
                    <c:v>40 à 49 ans</c:v>
                  </c:pt>
                  <c:pt idx="3">
                    <c:v>50 à 64 ans</c:v>
                  </c:pt>
                  <c:pt idx="4">
                    <c:v>65 ans ou plus</c:v>
                  </c:pt>
                  <c:pt idx="5">
                    <c:v>Moins de 30 ans</c:v>
                  </c:pt>
                  <c:pt idx="6">
                    <c:v>30 à 39 ans</c:v>
                  </c:pt>
                  <c:pt idx="7">
                    <c:v>40 à 49 ans</c:v>
                  </c:pt>
                  <c:pt idx="8">
                    <c:v>50 à 64 ans</c:v>
                  </c:pt>
                  <c:pt idx="9">
                    <c:v>65 ans ou plus</c:v>
                  </c:pt>
                  <c:pt idx="10">
                    <c:v>Moins de 30 ans</c:v>
                  </c:pt>
                  <c:pt idx="11">
                    <c:v>30 à 39 ans</c:v>
                  </c:pt>
                  <c:pt idx="12">
                    <c:v>40 à 49 ans</c:v>
                  </c:pt>
                  <c:pt idx="13">
                    <c:v>50 à 64 ans</c:v>
                  </c:pt>
                  <c:pt idx="14">
                    <c:v>65 ans ou plus</c:v>
                  </c:pt>
                </c:lvl>
                <c:lvl>
                  <c:pt idx="0">
                    <c:v>Ménages à bas revenus</c:v>
                  </c:pt>
                  <c:pt idx="5">
                    <c:v>Ménages modestes</c:v>
                  </c:pt>
                  <c:pt idx="10">
                    <c:v>Ménages plus aisés</c:v>
                  </c:pt>
                </c:lvl>
              </c:multiLvlStrCache>
            </c:multiLvlStrRef>
          </c:cat>
          <c:val>
            <c:numRef>
              <c:f>'Article 1 - Graphique 10'!$E$4:$E$18</c:f>
              <c:numCache>
                <c:formatCode>0.0</c:formatCode>
                <c:ptCount val="15"/>
                <c:pt idx="0">
                  <c:v>20.85</c:v>
                </c:pt>
                <c:pt idx="1">
                  <c:v>30.86</c:v>
                </c:pt>
                <c:pt idx="2">
                  <c:v>36.4</c:v>
                </c:pt>
                <c:pt idx="3">
                  <c:v>27.28</c:v>
                </c:pt>
                <c:pt idx="4">
                  <c:v>24.63</c:v>
                </c:pt>
                <c:pt idx="5">
                  <c:v>14.07</c:v>
                </c:pt>
                <c:pt idx="6">
                  <c:v>26.98</c:v>
                </c:pt>
                <c:pt idx="7">
                  <c:v>21.59</c:v>
                </c:pt>
                <c:pt idx="8">
                  <c:v>24.09</c:v>
                </c:pt>
                <c:pt idx="9">
                  <c:v>17.579999999999998</c:v>
                </c:pt>
                <c:pt idx="10">
                  <c:v>5.6</c:v>
                </c:pt>
                <c:pt idx="11">
                  <c:v>6.39</c:v>
                </c:pt>
                <c:pt idx="12">
                  <c:v>6.83</c:v>
                </c:pt>
                <c:pt idx="13">
                  <c:v>9.1</c:v>
                </c:pt>
                <c:pt idx="14">
                  <c:v>5.59</c:v>
                </c:pt>
              </c:numCache>
            </c:numRef>
          </c:val>
          <c:extLst xmlns:c16r2="http://schemas.microsoft.com/office/drawing/2015/06/chart">
            <c:ext xmlns:c16="http://schemas.microsoft.com/office/drawing/2014/chart" uri="{C3380CC4-5D6E-409C-BE32-E72D297353CC}">
              <c16:uniqueId val="{00000002-9904-4FEE-B635-474C90EC66BF}"/>
            </c:ext>
          </c:extLst>
        </c:ser>
        <c:ser>
          <c:idx val="3"/>
          <c:order val="3"/>
          <c:tx>
            <c:strRef>
              <c:f>'Article 1 - Graphique 10'!$F$3</c:f>
              <c:strCache>
                <c:ptCount val="1"/>
                <c:pt idx="0">
                  <c:v>Locataire parc privé</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10'!$A$4:$B$18</c:f>
              <c:multiLvlStrCache>
                <c:ptCount val="15"/>
                <c:lvl>
                  <c:pt idx="0">
                    <c:v>Moins de 30 ans</c:v>
                  </c:pt>
                  <c:pt idx="1">
                    <c:v>30 à 39 ans</c:v>
                  </c:pt>
                  <c:pt idx="2">
                    <c:v>40 à 49 ans</c:v>
                  </c:pt>
                  <c:pt idx="3">
                    <c:v>50 à 64 ans</c:v>
                  </c:pt>
                  <c:pt idx="4">
                    <c:v>65 ans ou plus</c:v>
                  </c:pt>
                  <c:pt idx="5">
                    <c:v>Moins de 30 ans</c:v>
                  </c:pt>
                  <c:pt idx="6">
                    <c:v>30 à 39 ans</c:v>
                  </c:pt>
                  <c:pt idx="7">
                    <c:v>40 à 49 ans</c:v>
                  </c:pt>
                  <c:pt idx="8">
                    <c:v>50 à 64 ans</c:v>
                  </c:pt>
                  <c:pt idx="9">
                    <c:v>65 ans ou plus</c:v>
                  </c:pt>
                  <c:pt idx="10">
                    <c:v>Moins de 30 ans</c:v>
                  </c:pt>
                  <c:pt idx="11">
                    <c:v>30 à 39 ans</c:v>
                  </c:pt>
                  <c:pt idx="12">
                    <c:v>40 à 49 ans</c:v>
                  </c:pt>
                  <c:pt idx="13">
                    <c:v>50 à 64 ans</c:v>
                  </c:pt>
                  <c:pt idx="14">
                    <c:v>65 ans ou plus</c:v>
                  </c:pt>
                </c:lvl>
                <c:lvl>
                  <c:pt idx="0">
                    <c:v>Ménages à bas revenus</c:v>
                  </c:pt>
                  <c:pt idx="5">
                    <c:v>Ménages modestes</c:v>
                  </c:pt>
                  <c:pt idx="10">
                    <c:v>Ménages plus aisés</c:v>
                  </c:pt>
                </c:lvl>
              </c:multiLvlStrCache>
            </c:multiLvlStrRef>
          </c:cat>
          <c:val>
            <c:numRef>
              <c:f>'Article 1 - Graphique 10'!$F$4:$F$18</c:f>
              <c:numCache>
                <c:formatCode>0.0</c:formatCode>
                <c:ptCount val="15"/>
                <c:pt idx="0">
                  <c:v>63.35</c:v>
                </c:pt>
                <c:pt idx="1">
                  <c:v>47.76</c:v>
                </c:pt>
                <c:pt idx="2">
                  <c:v>34.18</c:v>
                </c:pt>
                <c:pt idx="3">
                  <c:v>34.9</c:v>
                </c:pt>
                <c:pt idx="4">
                  <c:v>25.37</c:v>
                </c:pt>
                <c:pt idx="5">
                  <c:v>53.24</c:v>
                </c:pt>
                <c:pt idx="6">
                  <c:v>32.83</c:v>
                </c:pt>
                <c:pt idx="7">
                  <c:v>28.94</c:v>
                </c:pt>
                <c:pt idx="8">
                  <c:v>22.3</c:v>
                </c:pt>
                <c:pt idx="9">
                  <c:v>15.97</c:v>
                </c:pt>
                <c:pt idx="10">
                  <c:v>52.91</c:v>
                </c:pt>
                <c:pt idx="11">
                  <c:v>33.85</c:v>
                </c:pt>
                <c:pt idx="12">
                  <c:v>19.440000000000001</c:v>
                </c:pt>
                <c:pt idx="13">
                  <c:v>15.54</c:v>
                </c:pt>
                <c:pt idx="14">
                  <c:v>9.6999999999999993</c:v>
                </c:pt>
              </c:numCache>
            </c:numRef>
          </c:val>
          <c:extLst xmlns:c16r2="http://schemas.microsoft.com/office/drawing/2015/06/chart">
            <c:ext xmlns:c16="http://schemas.microsoft.com/office/drawing/2014/chart" uri="{C3380CC4-5D6E-409C-BE32-E72D297353CC}">
              <c16:uniqueId val="{00000003-9904-4FEE-B635-474C90EC66BF}"/>
            </c:ext>
          </c:extLst>
        </c:ser>
        <c:ser>
          <c:idx val="4"/>
          <c:order val="4"/>
          <c:tx>
            <c:strRef>
              <c:f>'Article 1 - Graphique 10'!$G$3</c:f>
              <c:strCache>
                <c:ptCount val="1"/>
                <c:pt idx="0">
                  <c:v>Autres statuts</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10'!$A$4:$B$18</c:f>
              <c:multiLvlStrCache>
                <c:ptCount val="15"/>
                <c:lvl>
                  <c:pt idx="0">
                    <c:v>Moins de 30 ans</c:v>
                  </c:pt>
                  <c:pt idx="1">
                    <c:v>30 à 39 ans</c:v>
                  </c:pt>
                  <c:pt idx="2">
                    <c:v>40 à 49 ans</c:v>
                  </c:pt>
                  <c:pt idx="3">
                    <c:v>50 à 64 ans</c:v>
                  </c:pt>
                  <c:pt idx="4">
                    <c:v>65 ans ou plus</c:v>
                  </c:pt>
                  <c:pt idx="5">
                    <c:v>Moins de 30 ans</c:v>
                  </c:pt>
                  <c:pt idx="6">
                    <c:v>30 à 39 ans</c:v>
                  </c:pt>
                  <c:pt idx="7">
                    <c:v>40 à 49 ans</c:v>
                  </c:pt>
                  <c:pt idx="8">
                    <c:v>50 à 64 ans</c:v>
                  </c:pt>
                  <c:pt idx="9">
                    <c:v>65 ans ou plus</c:v>
                  </c:pt>
                  <c:pt idx="10">
                    <c:v>Moins de 30 ans</c:v>
                  </c:pt>
                  <c:pt idx="11">
                    <c:v>30 à 39 ans</c:v>
                  </c:pt>
                  <c:pt idx="12">
                    <c:v>40 à 49 ans</c:v>
                  </c:pt>
                  <c:pt idx="13">
                    <c:v>50 à 64 ans</c:v>
                  </c:pt>
                  <c:pt idx="14">
                    <c:v>65 ans ou plus</c:v>
                  </c:pt>
                </c:lvl>
                <c:lvl>
                  <c:pt idx="0">
                    <c:v>Ménages à bas revenus</c:v>
                  </c:pt>
                  <c:pt idx="5">
                    <c:v>Ménages modestes</c:v>
                  </c:pt>
                  <c:pt idx="10">
                    <c:v>Ménages plus aisés</c:v>
                  </c:pt>
                </c:lvl>
              </c:multiLvlStrCache>
            </c:multiLvlStrRef>
          </c:cat>
          <c:val>
            <c:numRef>
              <c:f>'Article 1 - Graphique 10'!$G$4:$G$18</c:f>
              <c:numCache>
                <c:formatCode>0.0</c:formatCode>
                <c:ptCount val="15"/>
                <c:pt idx="0">
                  <c:v>12.42</c:v>
                </c:pt>
                <c:pt idx="1">
                  <c:v>7.23</c:v>
                </c:pt>
                <c:pt idx="2">
                  <c:v>6.81</c:v>
                </c:pt>
                <c:pt idx="3">
                  <c:v>6.16</c:v>
                </c:pt>
                <c:pt idx="4">
                  <c:v>3.54</c:v>
                </c:pt>
                <c:pt idx="5">
                  <c:v>11.84</c:v>
                </c:pt>
                <c:pt idx="6">
                  <c:v>3.15</c:v>
                </c:pt>
                <c:pt idx="7">
                  <c:v>3.43</c:v>
                </c:pt>
                <c:pt idx="8">
                  <c:v>3.32</c:v>
                </c:pt>
                <c:pt idx="9">
                  <c:v>2.88</c:v>
                </c:pt>
                <c:pt idx="10">
                  <c:v>15.98</c:v>
                </c:pt>
                <c:pt idx="11">
                  <c:v>4.45</c:v>
                </c:pt>
                <c:pt idx="12">
                  <c:v>4.2300000000000004</c:v>
                </c:pt>
                <c:pt idx="13">
                  <c:v>3.02</c:v>
                </c:pt>
                <c:pt idx="14">
                  <c:v>2.15</c:v>
                </c:pt>
              </c:numCache>
            </c:numRef>
          </c:val>
          <c:extLst xmlns:c16r2="http://schemas.microsoft.com/office/drawing/2015/06/chart">
            <c:ext xmlns:c16="http://schemas.microsoft.com/office/drawing/2014/chart" uri="{C3380CC4-5D6E-409C-BE32-E72D297353CC}">
              <c16:uniqueId val="{00000004-9904-4FEE-B635-474C90EC66BF}"/>
            </c:ext>
          </c:extLst>
        </c:ser>
        <c:dLbls>
          <c:showLegendKey val="0"/>
          <c:showVal val="0"/>
          <c:showCatName val="0"/>
          <c:showSerName val="0"/>
          <c:showPercent val="0"/>
          <c:showBubbleSize val="0"/>
        </c:dLbls>
        <c:gapWidth val="150"/>
        <c:overlap val="100"/>
        <c:axId val="107022592"/>
        <c:axId val="107028480"/>
      </c:barChart>
      <c:catAx>
        <c:axId val="107022592"/>
        <c:scaling>
          <c:orientation val="minMax"/>
        </c:scaling>
        <c:delete val="0"/>
        <c:axPos val="b"/>
        <c:numFmt formatCode="General" sourceLinked="0"/>
        <c:majorTickMark val="out"/>
        <c:minorTickMark val="none"/>
        <c:tickLblPos val="nextTo"/>
        <c:crossAx val="107028480"/>
        <c:crosses val="autoZero"/>
        <c:auto val="1"/>
        <c:lblAlgn val="ctr"/>
        <c:lblOffset val="100"/>
        <c:noMultiLvlLbl val="0"/>
      </c:catAx>
      <c:valAx>
        <c:axId val="107028480"/>
        <c:scaling>
          <c:orientation val="minMax"/>
          <c:max val="100"/>
        </c:scaling>
        <c:delete val="0"/>
        <c:axPos val="l"/>
        <c:majorGridlines/>
        <c:numFmt formatCode="0.0" sourceLinked="1"/>
        <c:majorTickMark val="out"/>
        <c:minorTickMark val="none"/>
        <c:tickLblPos val="nextTo"/>
        <c:crossAx val="1070225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11'!$B$3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11'!$A$4:$A$6</c:f>
              <c:strCache>
                <c:ptCount val="3"/>
                <c:pt idx="0">
                  <c:v>Ménages à bas revenus</c:v>
                </c:pt>
                <c:pt idx="1">
                  <c:v>Ménages modestes</c:v>
                </c:pt>
                <c:pt idx="2">
                  <c:v>Ménages plus aisés</c:v>
                </c:pt>
              </c:strCache>
            </c:strRef>
          </c:cat>
          <c:val>
            <c:numRef>
              <c:f>'Article 1 - Graphique 11'!$B$4:$B$6</c:f>
              <c:numCache>
                <c:formatCode>General</c:formatCode>
                <c:ptCount val="3"/>
                <c:pt idx="0">
                  <c:v>23.2</c:v>
                </c:pt>
                <c:pt idx="1">
                  <c:v>14.1</c:v>
                </c:pt>
                <c:pt idx="2">
                  <c:v>5.9</c:v>
                </c:pt>
              </c:numCache>
            </c:numRef>
          </c:val>
          <c:extLst xmlns:c16r2="http://schemas.microsoft.com/office/drawing/2015/06/chart">
            <c:ext xmlns:c16="http://schemas.microsoft.com/office/drawing/2014/chart" uri="{C3380CC4-5D6E-409C-BE32-E72D297353CC}">
              <c16:uniqueId val="{00000000-0BDD-4156-9DE5-6884BFC96582}"/>
            </c:ext>
          </c:extLst>
        </c:ser>
        <c:ser>
          <c:idx val="1"/>
          <c:order val="1"/>
          <c:tx>
            <c:strRef>
              <c:f>'Article 1 - Graphique 11'!$C$3</c:f>
              <c:strCache>
                <c:ptCount val="1"/>
                <c:pt idx="0">
                  <c:v>2001</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11'!$A$4:$A$6</c:f>
              <c:strCache>
                <c:ptCount val="3"/>
                <c:pt idx="0">
                  <c:v>Ménages à bas revenus</c:v>
                </c:pt>
                <c:pt idx="1">
                  <c:v>Ménages modestes</c:v>
                </c:pt>
                <c:pt idx="2">
                  <c:v>Ménages plus aisés</c:v>
                </c:pt>
              </c:strCache>
            </c:strRef>
          </c:cat>
          <c:val>
            <c:numRef>
              <c:f>'Article 1 - Graphique 11'!$C$4:$C$6</c:f>
              <c:numCache>
                <c:formatCode>General</c:formatCode>
                <c:ptCount val="3"/>
                <c:pt idx="0">
                  <c:v>21.6</c:v>
                </c:pt>
                <c:pt idx="1">
                  <c:v>12.3</c:v>
                </c:pt>
                <c:pt idx="2">
                  <c:v>5</c:v>
                </c:pt>
              </c:numCache>
            </c:numRef>
          </c:val>
          <c:extLst xmlns:c16r2="http://schemas.microsoft.com/office/drawing/2015/06/chart">
            <c:ext xmlns:c16="http://schemas.microsoft.com/office/drawing/2014/chart" uri="{C3380CC4-5D6E-409C-BE32-E72D297353CC}">
              <c16:uniqueId val="{00000001-0BDD-4156-9DE5-6884BFC96582}"/>
            </c:ext>
          </c:extLst>
        </c:ser>
        <c:ser>
          <c:idx val="2"/>
          <c:order val="2"/>
          <c:tx>
            <c:strRef>
              <c:f>'Article 1 - Graphique 11'!$D$3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11'!$A$4:$A$6</c:f>
              <c:strCache>
                <c:ptCount val="3"/>
                <c:pt idx="0">
                  <c:v>Ménages à bas revenus</c:v>
                </c:pt>
                <c:pt idx="1">
                  <c:v>Ménages modestes</c:v>
                </c:pt>
                <c:pt idx="2">
                  <c:v>Ménages plus aisés</c:v>
                </c:pt>
              </c:strCache>
            </c:strRef>
          </c:cat>
          <c:val>
            <c:numRef>
              <c:f>'Article 1 - Graphique 11'!$D$4:$D$6</c:f>
              <c:numCache>
                <c:formatCode>General</c:formatCode>
                <c:ptCount val="3"/>
                <c:pt idx="0">
                  <c:v>18.7</c:v>
                </c:pt>
                <c:pt idx="1">
                  <c:v>9.1999999999999993</c:v>
                </c:pt>
                <c:pt idx="2">
                  <c:v>4.5999999999999996</c:v>
                </c:pt>
              </c:numCache>
            </c:numRef>
          </c:val>
          <c:extLst xmlns:c16r2="http://schemas.microsoft.com/office/drawing/2015/06/chart">
            <c:ext xmlns:c16="http://schemas.microsoft.com/office/drawing/2014/chart" uri="{C3380CC4-5D6E-409C-BE32-E72D297353CC}">
              <c16:uniqueId val="{00000002-0BDD-4156-9DE5-6884BFC96582}"/>
            </c:ext>
          </c:extLst>
        </c:ser>
        <c:ser>
          <c:idx val="3"/>
          <c:order val="3"/>
          <c:tx>
            <c:strRef>
              <c:f>'Article 1 - Graphique 11'!$E$3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11'!$A$4:$A$6</c:f>
              <c:strCache>
                <c:ptCount val="3"/>
                <c:pt idx="0">
                  <c:v>Ménages à bas revenus</c:v>
                </c:pt>
                <c:pt idx="1">
                  <c:v>Ménages modestes</c:v>
                </c:pt>
                <c:pt idx="2">
                  <c:v>Ménages plus aisés</c:v>
                </c:pt>
              </c:strCache>
            </c:strRef>
          </c:cat>
          <c:val>
            <c:numRef>
              <c:f>'Article 1 - Graphique 11'!$E$4:$E$6</c:f>
              <c:numCache>
                <c:formatCode>General</c:formatCode>
                <c:ptCount val="3"/>
                <c:pt idx="0">
                  <c:v>20.3</c:v>
                </c:pt>
                <c:pt idx="1">
                  <c:v>9.6</c:v>
                </c:pt>
                <c:pt idx="2">
                  <c:v>4.0999999999999996</c:v>
                </c:pt>
              </c:numCache>
            </c:numRef>
          </c:val>
          <c:extLst xmlns:c16r2="http://schemas.microsoft.com/office/drawing/2015/06/chart">
            <c:ext xmlns:c16="http://schemas.microsoft.com/office/drawing/2014/chart" uri="{C3380CC4-5D6E-409C-BE32-E72D297353CC}">
              <c16:uniqueId val="{00000003-0BDD-4156-9DE5-6884BFC96582}"/>
            </c:ext>
          </c:extLst>
        </c:ser>
        <c:dLbls>
          <c:showLegendKey val="0"/>
          <c:showVal val="0"/>
          <c:showCatName val="0"/>
          <c:showSerName val="0"/>
          <c:showPercent val="0"/>
          <c:showBubbleSize val="0"/>
        </c:dLbls>
        <c:gapWidth val="150"/>
        <c:axId val="107680896"/>
        <c:axId val="107682432"/>
      </c:barChart>
      <c:catAx>
        <c:axId val="107680896"/>
        <c:scaling>
          <c:orientation val="minMax"/>
        </c:scaling>
        <c:delete val="0"/>
        <c:axPos val="b"/>
        <c:numFmt formatCode="General" sourceLinked="1"/>
        <c:majorTickMark val="out"/>
        <c:minorTickMark val="none"/>
        <c:tickLblPos val="nextTo"/>
        <c:crossAx val="107682432"/>
        <c:crosses val="autoZero"/>
        <c:auto val="1"/>
        <c:lblAlgn val="ctr"/>
        <c:lblOffset val="100"/>
        <c:noMultiLvlLbl val="0"/>
      </c:catAx>
      <c:valAx>
        <c:axId val="107682432"/>
        <c:scaling>
          <c:orientation val="minMax"/>
        </c:scaling>
        <c:delete val="0"/>
        <c:axPos val="l"/>
        <c:majorGridlines/>
        <c:numFmt formatCode="#,##0.0" sourceLinked="0"/>
        <c:majorTickMark val="out"/>
        <c:minorTickMark val="none"/>
        <c:tickLblPos val="nextTo"/>
        <c:crossAx val="1076808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12'!$B$3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12'!$A$4:$A$8</c:f>
              <c:strCache>
                <c:ptCount val="5"/>
                <c:pt idx="0">
                  <c:v>Propriétaires</c:v>
                </c:pt>
                <c:pt idx="1">
                  <c:v>Accédants à la propriété</c:v>
                </c:pt>
                <c:pt idx="2">
                  <c:v>Locataires du parc social</c:v>
                </c:pt>
                <c:pt idx="3">
                  <c:v>Locataires du parc privé</c:v>
                </c:pt>
                <c:pt idx="4">
                  <c:v>Autres</c:v>
                </c:pt>
              </c:strCache>
            </c:strRef>
          </c:cat>
          <c:val>
            <c:numRef>
              <c:f>'Article 1 - Graphique 12'!$B$4:$B$8</c:f>
              <c:numCache>
                <c:formatCode>General</c:formatCode>
                <c:ptCount val="5"/>
                <c:pt idx="0">
                  <c:v>5.9</c:v>
                </c:pt>
                <c:pt idx="1">
                  <c:v>19.2</c:v>
                </c:pt>
                <c:pt idx="2">
                  <c:v>32.4</c:v>
                </c:pt>
                <c:pt idx="3" formatCode="0.0">
                  <c:v>30</c:v>
                </c:pt>
                <c:pt idx="4">
                  <c:v>19.7</c:v>
                </c:pt>
              </c:numCache>
            </c:numRef>
          </c:val>
          <c:extLst xmlns:c16r2="http://schemas.microsoft.com/office/drawing/2015/06/chart">
            <c:ext xmlns:c16="http://schemas.microsoft.com/office/drawing/2014/chart" uri="{C3380CC4-5D6E-409C-BE32-E72D297353CC}">
              <c16:uniqueId val="{00000000-9F79-4064-BBFB-81673FD05868}"/>
            </c:ext>
          </c:extLst>
        </c:ser>
        <c:ser>
          <c:idx val="1"/>
          <c:order val="1"/>
          <c:tx>
            <c:strRef>
              <c:f>'Article 1 - Graphique 12'!$C$3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12'!$A$4:$A$8</c:f>
              <c:strCache>
                <c:ptCount val="5"/>
                <c:pt idx="0">
                  <c:v>Propriétaires</c:v>
                </c:pt>
                <c:pt idx="1">
                  <c:v>Accédants à la propriété</c:v>
                </c:pt>
                <c:pt idx="2">
                  <c:v>Locataires du parc social</c:v>
                </c:pt>
                <c:pt idx="3">
                  <c:v>Locataires du parc privé</c:v>
                </c:pt>
                <c:pt idx="4">
                  <c:v>Autres</c:v>
                </c:pt>
              </c:strCache>
            </c:strRef>
          </c:cat>
          <c:val>
            <c:numRef>
              <c:f>'Article 1 - Graphique 12'!$C$4:$C$8</c:f>
              <c:numCache>
                <c:formatCode>General</c:formatCode>
                <c:ptCount val="5"/>
                <c:pt idx="0">
                  <c:v>3.6</c:v>
                </c:pt>
                <c:pt idx="1">
                  <c:v>23.5</c:v>
                </c:pt>
                <c:pt idx="2">
                  <c:v>30.1</c:v>
                </c:pt>
                <c:pt idx="3" formatCode="0.0">
                  <c:v>26.1</c:v>
                </c:pt>
                <c:pt idx="4">
                  <c:v>22.1</c:v>
                </c:pt>
              </c:numCache>
            </c:numRef>
          </c:val>
          <c:extLst xmlns:c16r2="http://schemas.microsoft.com/office/drawing/2015/06/chart">
            <c:ext xmlns:c16="http://schemas.microsoft.com/office/drawing/2014/chart" uri="{C3380CC4-5D6E-409C-BE32-E72D297353CC}">
              <c16:uniqueId val="{00000001-9F79-4064-BBFB-81673FD05868}"/>
            </c:ext>
          </c:extLst>
        </c:ser>
        <c:ser>
          <c:idx val="2"/>
          <c:order val="2"/>
          <c:tx>
            <c:strRef>
              <c:f>'Article 1 - Graphique 12'!$D$3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12'!$A$4:$A$8</c:f>
              <c:strCache>
                <c:ptCount val="5"/>
                <c:pt idx="0">
                  <c:v>Propriétaires</c:v>
                </c:pt>
                <c:pt idx="1">
                  <c:v>Accédants à la propriété</c:v>
                </c:pt>
                <c:pt idx="2">
                  <c:v>Locataires du parc social</c:v>
                </c:pt>
                <c:pt idx="3">
                  <c:v>Locataires du parc privé</c:v>
                </c:pt>
                <c:pt idx="4">
                  <c:v>Autres</c:v>
                </c:pt>
              </c:strCache>
            </c:strRef>
          </c:cat>
          <c:val>
            <c:numRef>
              <c:f>'Article 1 - Graphique 12'!$D$4:$D$8</c:f>
              <c:numCache>
                <c:formatCode>General</c:formatCode>
                <c:ptCount val="5"/>
                <c:pt idx="0">
                  <c:v>3.6</c:v>
                </c:pt>
                <c:pt idx="1">
                  <c:v>15.6</c:v>
                </c:pt>
                <c:pt idx="2">
                  <c:v>23.9</c:v>
                </c:pt>
                <c:pt idx="3" formatCode="0.0">
                  <c:v>23.7</c:v>
                </c:pt>
                <c:pt idx="4">
                  <c:v>30.5</c:v>
                </c:pt>
              </c:numCache>
            </c:numRef>
          </c:val>
          <c:extLst xmlns:c16r2="http://schemas.microsoft.com/office/drawing/2015/06/chart">
            <c:ext xmlns:c16="http://schemas.microsoft.com/office/drawing/2014/chart" uri="{C3380CC4-5D6E-409C-BE32-E72D297353CC}">
              <c16:uniqueId val="{00000002-9F79-4064-BBFB-81673FD05868}"/>
            </c:ext>
          </c:extLst>
        </c:ser>
        <c:ser>
          <c:idx val="3"/>
          <c:order val="3"/>
          <c:tx>
            <c:strRef>
              <c:f>'Article 1 - Graphique 12'!$E$3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12'!$A$4:$A$8</c:f>
              <c:strCache>
                <c:ptCount val="5"/>
                <c:pt idx="0">
                  <c:v>Propriétaires</c:v>
                </c:pt>
                <c:pt idx="1">
                  <c:v>Accédants à la propriété</c:v>
                </c:pt>
                <c:pt idx="2">
                  <c:v>Locataires du parc social</c:v>
                </c:pt>
                <c:pt idx="3">
                  <c:v>Locataires du parc privé</c:v>
                </c:pt>
                <c:pt idx="4">
                  <c:v>Autres</c:v>
                </c:pt>
              </c:strCache>
            </c:strRef>
          </c:cat>
          <c:val>
            <c:numRef>
              <c:f>'Article 1 - Graphique 12'!$E$4:$E$8</c:f>
              <c:numCache>
                <c:formatCode>General</c:formatCode>
                <c:ptCount val="5"/>
                <c:pt idx="0">
                  <c:v>4.9000000000000004</c:v>
                </c:pt>
                <c:pt idx="1">
                  <c:v>14.9</c:v>
                </c:pt>
                <c:pt idx="2">
                  <c:v>24.2</c:v>
                </c:pt>
                <c:pt idx="3" formatCode="0.0">
                  <c:v>24</c:v>
                </c:pt>
                <c:pt idx="4">
                  <c:v>38.799999999999997</c:v>
                </c:pt>
              </c:numCache>
            </c:numRef>
          </c:val>
          <c:extLst xmlns:c16r2="http://schemas.microsoft.com/office/drawing/2015/06/chart">
            <c:ext xmlns:c16="http://schemas.microsoft.com/office/drawing/2014/chart" uri="{C3380CC4-5D6E-409C-BE32-E72D297353CC}">
              <c16:uniqueId val="{00000003-9F79-4064-BBFB-81673FD05868}"/>
            </c:ext>
          </c:extLst>
        </c:ser>
        <c:dLbls>
          <c:showLegendKey val="0"/>
          <c:showVal val="0"/>
          <c:showCatName val="0"/>
          <c:showSerName val="0"/>
          <c:showPercent val="0"/>
          <c:showBubbleSize val="0"/>
        </c:dLbls>
        <c:gapWidth val="150"/>
        <c:axId val="111789952"/>
        <c:axId val="111791488"/>
      </c:barChart>
      <c:catAx>
        <c:axId val="111789952"/>
        <c:scaling>
          <c:orientation val="minMax"/>
        </c:scaling>
        <c:delete val="0"/>
        <c:axPos val="b"/>
        <c:numFmt formatCode="General" sourceLinked="0"/>
        <c:majorTickMark val="out"/>
        <c:minorTickMark val="none"/>
        <c:tickLblPos val="nextTo"/>
        <c:crossAx val="111791488"/>
        <c:crosses val="autoZero"/>
        <c:auto val="1"/>
        <c:lblAlgn val="ctr"/>
        <c:lblOffset val="100"/>
        <c:noMultiLvlLbl val="0"/>
      </c:catAx>
      <c:valAx>
        <c:axId val="111791488"/>
        <c:scaling>
          <c:orientation val="minMax"/>
        </c:scaling>
        <c:delete val="0"/>
        <c:axPos val="l"/>
        <c:majorGridlines/>
        <c:numFmt formatCode="#,##0.0" sourceLinked="0"/>
        <c:majorTickMark val="out"/>
        <c:minorTickMark val="none"/>
        <c:tickLblPos val="nextTo"/>
        <c:crossAx val="1117899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13'!$B$3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13'!$A$4:$A$7</c:f>
              <c:strCache>
                <c:ptCount val="4"/>
                <c:pt idx="0">
                  <c:v>Communes rurales</c:v>
                </c:pt>
                <c:pt idx="1">
                  <c:v>Moins de 100 000 habitants</c:v>
                </c:pt>
                <c:pt idx="2">
                  <c:v>Plus de 100 000 habitants</c:v>
                </c:pt>
                <c:pt idx="3">
                  <c:v>Unité urbaine de Paris</c:v>
                </c:pt>
              </c:strCache>
            </c:strRef>
          </c:cat>
          <c:val>
            <c:numRef>
              <c:f>'Article 1 - Graphique 13'!$B$4:$B$7</c:f>
              <c:numCache>
                <c:formatCode>General</c:formatCode>
                <c:ptCount val="4"/>
                <c:pt idx="0">
                  <c:v>11.1</c:v>
                </c:pt>
                <c:pt idx="1">
                  <c:v>19.2</c:v>
                </c:pt>
                <c:pt idx="2">
                  <c:v>28.1</c:v>
                </c:pt>
                <c:pt idx="3" formatCode="0.0">
                  <c:v>53.6</c:v>
                </c:pt>
              </c:numCache>
            </c:numRef>
          </c:val>
          <c:extLst xmlns:c16r2="http://schemas.microsoft.com/office/drawing/2015/06/chart">
            <c:ext xmlns:c16="http://schemas.microsoft.com/office/drawing/2014/chart" uri="{C3380CC4-5D6E-409C-BE32-E72D297353CC}">
              <c16:uniqueId val="{00000000-E057-4F55-A3B1-5FC7CFD54A5A}"/>
            </c:ext>
          </c:extLst>
        </c:ser>
        <c:ser>
          <c:idx val="1"/>
          <c:order val="1"/>
          <c:tx>
            <c:strRef>
              <c:f>'Article 1 - Graphique 13'!$C$3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13'!$A$4:$A$7</c:f>
              <c:strCache>
                <c:ptCount val="4"/>
                <c:pt idx="0">
                  <c:v>Communes rurales</c:v>
                </c:pt>
                <c:pt idx="1">
                  <c:v>Moins de 100 000 habitants</c:v>
                </c:pt>
                <c:pt idx="2">
                  <c:v>Plus de 100 000 habitants</c:v>
                </c:pt>
                <c:pt idx="3">
                  <c:v>Unité urbaine de Paris</c:v>
                </c:pt>
              </c:strCache>
            </c:strRef>
          </c:cat>
          <c:val>
            <c:numRef>
              <c:f>'Article 1 - Graphique 13'!$C$4:$C$7</c:f>
              <c:numCache>
                <c:formatCode>General</c:formatCode>
                <c:ptCount val="4"/>
                <c:pt idx="0">
                  <c:v>9.9</c:v>
                </c:pt>
                <c:pt idx="1">
                  <c:v>18.5</c:v>
                </c:pt>
                <c:pt idx="2">
                  <c:v>24.3</c:v>
                </c:pt>
                <c:pt idx="3" formatCode="0.0">
                  <c:v>47.8</c:v>
                </c:pt>
              </c:numCache>
            </c:numRef>
          </c:val>
          <c:extLst xmlns:c16r2="http://schemas.microsoft.com/office/drawing/2015/06/chart">
            <c:ext xmlns:c16="http://schemas.microsoft.com/office/drawing/2014/chart" uri="{C3380CC4-5D6E-409C-BE32-E72D297353CC}">
              <c16:uniqueId val="{00000001-E057-4F55-A3B1-5FC7CFD54A5A}"/>
            </c:ext>
          </c:extLst>
        </c:ser>
        <c:ser>
          <c:idx val="2"/>
          <c:order val="2"/>
          <c:tx>
            <c:strRef>
              <c:f>'Article 1 - Graphique 13'!$D$3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13'!$A$4:$A$7</c:f>
              <c:strCache>
                <c:ptCount val="4"/>
                <c:pt idx="0">
                  <c:v>Communes rurales</c:v>
                </c:pt>
                <c:pt idx="1">
                  <c:v>Moins de 100 000 habitants</c:v>
                </c:pt>
                <c:pt idx="2">
                  <c:v>Plus de 100 000 habitants</c:v>
                </c:pt>
                <c:pt idx="3">
                  <c:v>Unité urbaine de Paris</c:v>
                </c:pt>
              </c:strCache>
            </c:strRef>
          </c:cat>
          <c:val>
            <c:numRef>
              <c:f>'Article 1 - Graphique 13'!$D$4:$D$7</c:f>
              <c:numCache>
                <c:formatCode>General</c:formatCode>
                <c:ptCount val="4"/>
                <c:pt idx="0">
                  <c:v>7.7</c:v>
                </c:pt>
                <c:pt idx="1">
                  <c:v>14.5</c:v>
                </c:pt>
                <c:pt idx="2">
                  <c:v>21.6</c:v>
                </c:pt>
                <c:pt idx="3" formatCode="0.0">
                  <c:v>44.8</c:v>
                </c:pt>
              </c:numCache>
            </c:numRef>
          </c:val>
          <c:extLst xmlns:c16r2="http://schemas.microsoft.com/office/drawing/2015/06/chart">
            <c:ext xmlns:c16="http://schemas.microsoft.com/office/drawing/2014/chart" uri="{C3380CC4-5D6E-409C-BE32-E72D297353CC}">
              <c16:uniqueId val="{00000002-E057-4F55-A3B1-5FC7CFD54A5A}"/>
            </c:ext>
          </c:extLst>
        </c:ser>
        <c:ser>
          <c:idx val="3"/>
          <c:order val="3"/>
          <c:tx>
            <c:strRef>
              <c:f>'Article 1 - Graphique 13'!$E$3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13'!$A$4:$A$7</c:f>
              <c:strCache>
                <c:ptCount val="4"/>
                <c:pt idx="0">
                  <c:v>Communes rurales</c:v>
                </c:pt>
                <c:pt idx="1">
                  <c:v>Moins de 100 000 habitants</c:v>
                </c:pt>
                <c:pt idx="2">
                  <c:v>Plus de 100 000 habitants</c:v>
                </c:pt>
                <c:pt idx="3">
                  <c:v>Unité urbaine de Paris</c:v>
                </c:pt>
              </c:strCache>
            </c:strRef>
          </c:cat>
          <c:val>
            <c:numRef>
              <c:f>'Article 1 - Graphique 13'!$E$4:$E$7</c:f>
              <c:numCache>
                <c:formatCode>General</c:formatCode>
                <c:ptCount val="4"/>
                <c:pt idx="0">
                  <c:v>7.2</c:v>
                </c:pt>
                <c:pt idx="1">
                  <c:v>15.3</c:v>
                </c:pt>
                <c:pt idx="2">
                  <c:v>22.1</c:v>
                </c:pt>
                <c:pt idx="3" formatCode="0.0">
                  <c:v>45</c:v>
                </c:pt>
              </c:numCache>
            </c:numRef>
          </c:val>
          <c:extLst xmlns:c16r2="http://schemas.microsoft.com/office/drawing/2015/06/chart">
            <c:ext xmlns:c16="http://schemas.microsoft.com/office/drawing/2014/chart" uri="{C3380CC4-5D6E-409C-BE32-E72D297353CC}">
              <c16:uniqueId val="{00000003-E057-4F55-A3B1-5FC7CFD54A5A}"/>
            </c:ext>
          </c:extLst>
        </c:ser>
        <c:dLbls>
          <c:showLegendKey val="0"/>
          <c:showVal val="0"/>
          <c:showCatName val="0"/>
          <c:showSerName val="0"/>
          <c:showPercent val="0"/>
          <c:showBubbleSize val="0"/>
        </c:dLbls>
        <c:gapWidth val="150"/>
        <c:axId val="117820032"/>
        <c:axId val="119538048"/>
      </c:barChart>
      <c:catAx>
        <c:axId val="117820032"/>
        <c:scaling>
          <c:orientation val="minMax"/>
        </c:scaling>
        <c:delete val="0"/>
        <c:axPos val="b"/>
        <c:numFmt formatCode="General" sourceLinked="1"/>
        <c:majorTickMark val="out"/>
        <c:minorTickMark val="none"/>
        <c:tickLblPos val="nextTo"/>
        <c:crossAx val="119538048"/>
        <c:crosses val="autoZero"/>
        <c:auto val="1"/>
        <c:lblAlgn val="ctr"/>
        <c:lblOffset val="100"/>
        <c:noMultiLvlLbl val="0"/>
      </c:catAx>
      <c:valAx>
        <c:axId val="119538048"/>
        <c:scaling>
          <c:orientation val="minMax"/>
        </c:scaling>
        <c:delete val="0"/>
        <c:axPos val="l"/>
        <c:majorGridlines/>
        <c:numFmt formatCode="#,##0.0" sourceLinked="0"/>
        <c:majorTickMark val="out"/>
        <c:minorTickMark val="none"/>
        <c:tickLblPos val="nextTo"/>
        <c:crossAx val="11782003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14'!$B$3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14'!$A$4:$A$9</c:f>
              <c:strCache>
                <c:ptCount val="6"/>
                <c:pt idx="0">
                  <c:v>Personne seule</c:v>
                </c:pt>
                <c:pt idx="1">
                  <c:v>Couples sans enfant</c:v>
                </c:pt>
                <c:pt idx="2">
                  <c:v>Couple avec enfant(s)</c:v>
                </c:pt>
                <c:pt idx="3">
                  <c:v>Famille monoparentale</c:v>
                </c:pt>
                <c:pt idx="4">
                  <c:v>Ménage complexe</c:v>
                </c:pt>
                <c:pt idx="5">
                  <c:v>Ensemble</c:v>
                </c:pt>
              </c:strCache>
            </c:strRef>
          </c:cat>
          <c:val>
            <c:numRef>
              <c:f>'Article 1 - Graphique 14'!$B$4:$B$9</c:f>
              <c:numCache>
                <c:formatCode>0.0</c:formatCode>
                <c:ptCount val="6"/>
                <c:pt idx="0">
                  <c:v>8.65</c:v>
                </c:pt>
                <c:pt idx="1">
                  <c:v>8.7899999999999991</c:v>
                </c:pt>
                <c:pt idx="2">
                  <c:v>38.6</c:v>
                </c:pt>
                <c:pt idx="3">
                  <c:v>28.3</c:v>
                </c:pt>
                <c:pt idx="4">
                  <c:v>22.9</c:v>
                </c:pt>
                <c:pt idx="5">
                  <c:v>20.3</c:v>
                </c:pt>
              </c:numCache>
            </c:numRef>
          </c:val>
          <c:extLst xmlns:c16r2="http://schemas.microsoft.com/office/drawing/2015/06/chart">
            <c:ext xmlns:c16="http://schemas.microsoft.com/office/drawing/2014/chart" uri="{C3380CC4-5D6E-409C-BE32-E72D297353CC}">
              <c16:uniqueId val="{00000000-F88A-4E6B-9CD2-A41CFC18D616}"/>
            </c:ext>
          </c:extLst>
        </c:ser>
        <c:ser>
          <c:idx val="1"/>
          <c:order val="1"/>
          <c:tx>
            <c:strRef>
              <c:f>'Article 1 - Graphique 14'!$C$3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14'!$A$4:$A$9</c:f>
              <c:strCache>
                <c:ptCount val="6"/>
                <c:pt idx="0">
                  <c:v>Personne seule</c:v>
                </c:pt>
                <c:pt idx="1">
                  <c:v>Couples sans enfant</c:v>
                </c:pt>
                <c:pt idx="2">
                  <c:v>Couple avec enfant(s)</c:v>
                </c:pt>
                <c:pt idx="3">
                  <c:v>Famille monoparentale</c:v>
                </c:pt>
                <c:pt idx="4">
                  <c:v>Ménage complexe</c:v>
                </c:pt>
                <c:pt idx="5">
                  <c:v>Ensemble</c:v>
                </c:pt>
              </c:strCache>
            </c:strRef>
          </c:cat>
          <c:val>
            <c:numRef>
              <c:f>'Article 1 - Graphique 14'!$C$4:$C$9</c:f>
              <c:numCache>
                <c:formatCode>0.0</c:formatCode>
                <c:ptCount val="6"/>
                <c:pt idx="0">
                  <c:v>3.25</c:v>
                </c:pt>
                <c:pt idx="1">
                  <c:v>3.6</c:v>
                </c:pt>
                <c:pt idx="2">
                  <c:v>21.5</c:v>
                </c:pt>
                <c:pt idx="3">
                  <c:v>16.399999999999999</c:v>
                </c:pt>
                <c:pt idx="4">
                  <c:v>19.3</c:v>
                </c:pt>
                <c:pt idx="5">
                  <c:v>9.6</c:v>
                </c:pt>
              </c:numCache>
            </c:numRef>
          </c:val>
          <c:extLst xmlns:c16r2="http://schemas.microsoft.com/office/drawing/2015/06/chart">
            <c:ext xmlns:c16="http://schemas.microsoft.com/office/drawing/2014/chart" uri="{C3380CC4-5D6E-409C-BE32-E72D297353CC}">
              <c16:uniqueId val="{00000001-F88A-4E6B-9CD2-A41CFC18D616}"/>
            </c:ext>
          </c:extLst>
        </c:ser>
        <c:ser>
          <c:idx val="2"/>
          <c:order val="2"/>
          <c:tx>
            <c:strRef>
              <c:f>'Article 1 - Graphique 14'!$D$3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14'!$A$4:$A$9</c:f>
              <c:strCache>
                <c:ptCount val="6"/>
                <c:pt idx="0">
                  <c:v>Personne seule</c:v>
                </c:pt>
                <c:pt idx="1">
                  <c:v>Couples sans enfant</c:v>
                </c:pt>
                <c:pt idx="2">
                  <c:v>Couple avec enfant(s)</c:v>
                </c:pt>
                <c:pt idx="3">
                  <c:v>Famille monoparentale</c:v>
                </c:pt>
                <c:pt idx="4">
                  <c:v>Ménage complexe</c:v>
                </c:pt>
                <c:pt idx="5">
                  <c:v>Ensemble</c:v>
                </c:pt>
              </c:strCache>
            </c:strRef>
          </c:cat>
          <c:val>
            <c:numRef>
              <c:f>'Article 1 - Graphique 14'!$D$4:$D$9</c:f>
              <c:numCache>
                <c:formatCode>0.0</c:formatCode>
                <c:ptCount val="6"/>
                <c:pt idx="0">
                  <c:v>2.4</c:v>
                </c:pt>
                <c:pt idx="1">
                  <c:v>1.7</c:v>
                </c:pt>
                <c:pt idx="2">
                  <c:v>7.8</c:v>
                </c:pt>
                <c:pt idx="3">
                  <c:v>11.9</c:v>
                </c:pt>
                <c:pt idx="4">
                  <c:v>9.5</c:v>
                </c:pt>
                <c:pt idx="5">
                  <c:v>4.0999999999999996</c:v>
                </c:pt>
              </c:numCache>
            </c:numRef>
          </c:val>
          <c:extLst xmlns:c16r2="http://schemas.microsoft.com/office/drawing/2015/06/chart">
            <c:ext xmlns:c16="http://schemas.microsoft.com/office/drawing/2014/chart" uri="{C3380CC4-5D6E-409C-BE32-E72D297353CC}">
              <c16:uniqueId val="{00000002-F88A-4E6B-9CD2-A41CFC18D616}"/>
            </c:ext>
          </c:extLst>
        </c:ser>
        <c:dLbls>
          <c:showLegendKey val="0"/>
          <c:showVal val="0"/>
          <c:showCatName val="0"/>
          <c:showSerName val="0"/>
          <c:showPercent val="0"/>
          <c:showBubbleSize val="0"/>
        </c:dLbls>
        <c:gapWidth val="150"/>
        <c:axId val="121640064"/>
        <c:axId val="121641600"/>
      </c:barChart>
      <c:catAx>
        <c:axId val="121640064"/>
        <c:scaling>
          <c:orientation val="minMax"/>
        </c:scaling>
        <c:delete val="0"/>
        <c:axPos val="b"/>
        <c:numFmt formatCode="General" sourceLinked="0"/>
        <c:majorTickMark val="out"/>
        <c:minorTickMark val="none"/>
        <c:tickLblPos val="nextTo"/>
        <c:crossAx val="121641600"/>
        <c:crosses val="autoZero"/>
        <c:auto val="1"/>
        <c:lblAlgn val="ctr"/>
        <c:lblOffset val="100"/>
        <c:noMultiLvlLbl val="0"/>
      </c:catAx>
      <c:valAx>
        <c:axId val="121641600"/>
        <c:scaling>
          <c:orientation val="minMax"/>
        </c:scaling>
        <c:delete val="0"/>
        <c:axPos val="l"/>
        <c:majorGridlines/>
        <c:numFmt formatCode="0.0" sourceLinked="0"/>
        <c:majorTickMark val="out"/>
        <c:minorTickMark val="none"/>
        <c:tickLblPos val="nextTo"/>
        <c:crossAx val="1216400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15'!$B$3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15'!$A$4:$A$6</c:f>
              <c:strCache>
                <c:ptCount val="3"/>
                <c:pt idx="0">
                  <c:v>Ménages à bas revenus</c:v>
                </c:pt>
                <c:pt idx="1">
                  <c:v>Ménages modestes</c:v>
                </c:pt>
                <c:pt idx="2">
                  <c:v>Ménages plus aisés</c:v>
                </c:pt>
              </c:strCache>
            </c:strRef>
          </c:cat>
          <c:val>
            <c:numRef>
              <c:f>'Article 1 - Graphique 15'!$B$4:$B$6</c:f>
              <c:numCache>
                <c:formatCode>0.0</c:formatCode>
                <c:ptCount val="3"/>
                <c:pt idx="0">
                  <c:v>9</c:v>
                </c:pt>
                <c:pt idx="1">
                  <c:v>5.3</c:v>
                </c:pt>
                <c:pt idx="2">
                  <c:v>1.8</c:v>
                </c:pt>
              </c:numCache>
            </c:numRef>
          </c:val>
          <c:extLst xmlns:c16r2="http://schemas.microsoft.com/office/drawing/2015/06/chart">
            <c:ext xmlns:c16="http://schemas.microsoft.com/office/drawing/2014/chart" uri="{C3380CC4-5D6E-409C-BE32-E72D297353CC}">
              <c16:uniqueId val="{00000000-5F47-4473-869D-52C71AAA8799}"/>
            </c:ext>
          </c:extLst>
        </c:ser>
        <c:ser>
          <c:idx val="1"/>
          <c:order val="1"/>
          <c:tx>
            <c:strRef>
              <c:f>'Article 1 - Graphique 15'!$C$3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15'!$A$4:$A$6</c:f>
              <c:strCache>
                <c:ptCount val="3"/>
                <c:pt idx="0">
                  <c:v>Ménages à bas revenus</c:v>
                </c:pt>
                <c:pt idx="1">
                  <c:v>Ménages modestes</c:v>
                </c:pt>
                <c:pt idx="2">
                  <c:v>Ménages plus aisés</c:v>
                </c:pt>
              </c:strCache>
            </c:strRef>
          </c:cat>
          <c:val>
            <c:numRef>
              <c:f>'Article 1 - Graphique 15'!$C$4:$C$6</c:f>
              <c:numCache>
                <c:formatCode>0.0</c:formatCode>
                <c:ptCount val="3"/>
                <c:pt idx="0">
                  <c:v>5.8</c:v>
                </c:pt>
                <c:pt idx="1">
                  <c:v>3.1</c:v>
                </c:pt>
                <c:pt idx="2">
                  <c:v>1.3</c:v>
                </c:pt>
              </c:numCache>
            </c:numRef>
          </c:val>
          <c:extLst xmlns:c16r2="http://schemas.microsoft.com/office/drawing/2015/06/chart">
            <c:ext xmlns:c16="http://schemas.microsoft.com/office/drawing/2014/chart" uri="{C3380CC4-5D6E-409C-BE32-E72D297353CC}">
              <c16:uniqueId val="{00000001-5F47-4473-869D-52C71AAA8799}"/>
            </c:ext>
          </c:extLst>
        </c:ser>
        <c:ser>
          <c:idx val="2"/>
          <c:order val="2"/>
          <c:tx>
            <c:strRef>
              <c:f>'Article 1 - Graphique 15'!$D$3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15'!$A$4:$A$6</c:f>
              <c:strCache>
                <c:ptCount val="3"/>
                <c:pt idx="0">
                  <c:v>Ménages à bas revenus</c:v>
                </c:pt>
                <c:pt idx="1">
                  <c:v>Ménages modestes</c:v>
                </c:pt>
                <c:pt idx="2">
                  <c:v>Ménages plus aisés</c:v>
                </c:pt>
              </c:strCache>
            </c:strRef>
          </c:cat>
          <c:val>
            <c:numRef>
              <c:f>'Article 1 - Graphique 15'!$D$4:$D$6</c:f>
              <c:numCache>
                <c:formatCode>0.0</c:formatCode>
                <c:ptCount val="3"/>
                <c:pt idx="0">
                  <c:v>3.5</c:v>
                </c:pt>
                <c:pt idx="1">
                  <c:v>1.4</c:v>
                </c:pt>
                <c:pt idx="2">
                  <c:v>0.6</c:v>
                </c:pt>
              </c:numCache>
            </c:numRef>
          </c:val>
          <c:extLst xmlns:c16r2="http://schemas.microsoft.com/office/drawing/2015/06/chart">
            <c:ext xmlns:c16="http://schemas.microsoft.com/office/drawing/2014/chart" uri="{C3380CC4-5D6E-409C-BE32-E72D297353CC}">
              <c16:uniqueId val="{00000002-5F47-4473-869D-52C71AAA8799}"/>
            </c:ext>
          </c:extLst>
        </c:ser>
        <c:ser>
          <c:idx val="3"/>
          <c:order val="3"/>
          <c:tx>
            <c:strRef>
              <c:f>'Article 1 - Graphique 15'!$E$3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15'!$A$4:$A$6</c:f>
              <c:strCache>
                <c:ptCount val="3"/>
                <c:pt idx="0">
                  <c:v>Ménages à bas revenus</c:v>
                </c:pt>
                <c:pt idx="1">
                  <c:v>Ménages modestes</c:v>
                </c:pt>
                <c:pt idx="2">
                  <c:v>Ménages plus aisés</c:v>
                </c:pt>
              </c:strCache>
            </c:strRef>
          </c:cat>
          <c:val>
            <c:numRef>
              <c:f>'Article 1 - Graphique 15'!$E$4:$E$6</c:f>
              <c:numCache>
                <c:formatCode>0.0</c:formatCode>
                <c:ptCount val="3"/>
                <c:pt idx="0">
                  <c:v>1.6</c:v>
                </c:pt>
                <c:pt idx="1">
                  <c:v>1</c:v>
                </c:pt>
                <c:pt idx="2">
                  <c:v>0.3</c:v>
                </c:pt>
              </c:numCache>
            </c:numRef>
          </c:val>
          <c:extLst xmlns:c16r2="http://schemas.microsoft.com/office/drawing/2015/06/chart">
            <c:ext xmlns:c16="http://schemas.microsoft.com/office/drawing/2014/chart" uri="{C3380CC4-5D6E-409C-BE32-E72D297353CC}">
              <c16:uniqueId val="{00000003-5F47-4473-869D-52C71AAA8799}"/>
            </c:ext>
          </c:extLst>
        </c:ser>
        <c:dLbls>
          <c:showLegendKey val="0"/>
          <c:showVal val="0"/>
          <c:showCatName val="0"/>
          <c:showSerName val="0"/>
          <c:showPercent val="0"/>
          <c:showBubbleSize val="0"/>
        </c:dLbls>
        <c:gapWidth val="150"/>
        <c:axId val="121694080"/>
        <c:axId val="121695616"/>
      </c:barChart>
      <c:catAx>
        <c:axId val="121694080"/>
        <c:scaling>
          <c:orientation val="minMax"/>
        </c:scaling>
        <c:delete val="0"/>
        <c:axPos val="b"/>
        <c:numFmt formatCode="General" sourceLinked="1"/>
        <c:majorTickMark val="out"/>
        <c:minorTickMark val="none"/>
        <c:tickLblPos val="nextTo"/>
        <c:crossAx val="121695616"/>
        <c:crosses val="autoZero"/>
        <c:auto val="1"/>
        <c:lblAlgn val="ctr"/>
        <c:lblOffset val="100"/>
        <c:noMultiLvlLbl val="0"/>
      </c:catAx>
      <c:valAx>
        <c:axId val="121695616"/>
        <c:scaling>
          <c:orientation val="minMax"/>
        </c:scaling>
        <c:delete val="0"/>
        <c:axPos val="l"/>
        <c:majorGridlines/>
        <c:numFmt formatCode="0.0" sourceLinked="1"/>
        <c:majorTickMark val="out"/>
        <c:minorTickMark val="none"/>
        <c:tickLblPos val="nextTo"/>
        <c:crossAx val="12169408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16'!$B$3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16'!$A$4:$A$6</c:f>
              <c:strCache>
                <c:ptCount val="3"/>
                <c:pt idx="0">
                  <c:v>Ménages à bas revenus</c:v>
                </c:pt>
                <c:pt idx="1">
                  <c:v>Ménages modestes</c:v>
                </c:pt>
                <c:pt idx="2">
                  <c:v>Ménages plus aisés</c:v>
                </c:pt>
              </c:strCache>
            </c:strRef>
          </c:cat>
          <c:val>
            <c:numRef>
              <c:f>'Article 1 - Graphique 16'!$B$4:$B$6</c:f>
              <c:numCache>
                <c:formatCode>0.0</c:formatCode>
                <c:ptCount val="3"/>
                <c:pt idx="0">
                  <c:v>21.4</c:v>
                </c:pt>
                <c:pt idx="1">
                  <c:v>20.100000000000001</c:v>
                </c:pt>
                <c:pt idx="2">
                  <c:v>11.8</c:v>
                </c:pt>
              </c:numCache>
            </c:numRef>
          </c:val>
          <c:extLst xmlns:c16r2="http://schemas.microsoft.com/office/drawing/2015/06/chart">
            <c:ext xmlns:c16="http://schemas.microsoft.com/office/drawing/2014/chart" uri="{C3380CC4-5D6E-409C-BE32-E72D297353CC}">
              <c16:uniqueId val="{00000000-8E82-42BB-90C0-81EB56334DED}"/>
            </c:ext>
          </c:extLst>
        </c:ser>
        <c:ser>
          <c:idx val="1"/>
          <c:order val="1"/>
          <c:tx>
            <c:strRef>
              <c:f>'Article 1 - Graphique 16'!$C$3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16'!$A$4:$A$6</c:f>
              <c:strCache>
                <c:ptCount val="3"/>
                <c:pt idx="0">
                  <c:v>Ménages à bas revenus</c:v>
                </c:pt>
                <c:pt idx="1">
                  <c:v>Ménages modestes</c:v>
                </c:pt>
                <c:pt idx="2">
                  <c:v>Ménages plus aisés</c:v>
                </c:pt>
              </c:strCache>
            </c:strRef>
          </c:cat>
          <c:val>
            <c:numRef>
              <c:f>'Article 1 - Graphique 16'!$C$4:$C$6</c:f>
              <c:numCache>
                <c:formatCode>0.0</c:formatCode>
                <c:ptCount val="3"/>
                <c:pt idx="0">
                  <c:v>12.6</c:v>
                </c:pt>
                <c:pt idx="1">
                  <c:v>9.5</c:v>
                </c:pt>
                <c:pt idx="2">
                  <c:v>4.4000000000000004</c:v>
                </c:pt>
              </c:numCache>
            </c:numRef>
          </c:val>
          <c:extLst xmlns:c16r2="http://schemas.microsoft.com/office/drawing/2015/06/chart">
            <c:ext xmlns:c16="http://schemas.microsoft.com/office/drawing/2014/chart" uri="{C3380CC4-5D6E-409C-BE32-E72D297353CC}">
              <c16:uniqueId val="{00000001-8E82-42BB-90C0-81EB56334DED}"/>
            </c:ext>
          </c:extLst>
        </c:ser>
        <c:ser>
          <c:idx val="2"/>
          <c:order val="2"/>
          <c:tx>
            <c:strRef>
              <c:f>'Article 1 - Graphique 16'!$D$3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16'!$A$4:$A$6</c:f>
              <c:strCache>
                <c:ptCount val="3"/>
                <c:pt idx="0">
                  <c:v>Ménages à bas revenus</c:v>
                </c:pt>
                <c:pt idx="1">
                  <c:v>Ménages modestes</c:v>
                </c:pt>
                <c:pt idx="2">
                  <c:v>Ménages plus aisés</c:v>
                </c:pt>
              </c:strCache>
            </c:strRef>
          </c:cat>
          <c:val>
            <c:numRef>
              <c:f>'Article 1 - Graphique 16'!$D$4:$D$6</c:f>
              <c:numCache>
                <c:formatCode>0.0</c:formatCode>
                <c:ptCount val="3"/>
                <c:pt idx="0">
                  <c:v>7.8</c:v>
                </c:pt>
                <c:pt idx="1">
                  <c:v>7.1</c:v>
                </c:pt>
                <c:pt idx="2">
                  <c:v>4.2</c:v>
                </c:pt>
              </c:numCache>
            </c:numRef>
          </c:val>
          <c:extLst xmlns:c16r2="http://schemas.microsoft.com/office/drawing/2015/06/chart">
            <c:ext xmlns:c16="http://schemas.microsoft.com/office/drawing/2014/chart" uri="{C3380CC4-5D6E-409C-BE32-E72D297353CC}">
              <c16:uniqueId val="{00000002-8E82-42BB-90C0-81EB56334DED}"/>
            </c:ext>
          </c:extLst>
        </c:ser>
        <c:ser>
          <c:idx val="3"/>
          <c:order val="3"/>
          <c:tx>
            <c:strRef>
              <c:f>'Article 1 - Graphique 16'!$E$3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16'!$A$4:$A$6</c:f>
              <c:strCache>
                <c:ptCount val="3"/>
                <c:pt idx="0">
                  <c:v>Ménages à bas revenus</c:v>
                </c:pt>
                <c:pt idx="1">
                  <c:v>Ménages modestes</c:v>
                </c:pt>
                <c:pt idx="2">
                  <c:v>Ménages plus aisés</c:v>
                </c:pt>
              </c:strCache>
            </c:strRef>
          </c:cat>
          <c:val>
            <c:numRef>
              <c:f>'Article 1 - Graphique 16'!$E$4:$E$6</c:f>
              <c:numCache>
                <c:formatCode>0.0</c:formatCode>
                <c:ptCount val="3"/>
                <c:pt idx="0">
                  <c:v>9.6</c:v>
                </c:pt>
                <c:pt idx="1">
                  <c:v>8.6</c:v>
                </c:pt>
                <c:pt idx="2">
                  <c:v>5.9</c:v>
                </c:pt>
              </c:numCache>
            </c:numRef>
          </c:val>
          <c:extLst xmlns:c16r2="http://schemas.microsoft.com/office/drawing/2015/06/chart">
            <c:ext xmlns:c16="http://schemas.microsoft.com/office/drawing/2014/chart" uri="{C3380CC4-5D6E-409C-BE32-E72D297353CC}">
              <c16:uniqueId val="{00000003-8E82-42BB-90C0-81EB56334DED}"/>
            </c:ext>
          </c:extLst>
        </c:ser>
        <c:dLbls>
          <c:showLegendKey val="0"/>
          <c:showVal val="0"/>
          <c:showCatName val="0"/>
          <c:showSerName val="0"/>
          <c:showPercent val="0"/>
          <c:showBubbleSize val="0"/>
        </c:dLbls>
        <c:gapWidth val="150"/>
        <c:axId val="131967616"/>
        <c:axId val="131973504"/>
      </c:barChart>
      <c:catAx>
        <c:axId val="131967616"/>
        <c:scaling>
          <c:orientation val="minMax"/>
        </c:scaling>
        <c:delete val="0"/>
        <c:axPos val="b"/>
        <c:numFmt formatCode="General" sourceLinked="1"/>
        <c:majorTickMark val="out"/>
        <c:minorTickMark val="none"/>
        <c:tickLblPos val="nextTo"/>
        <c:crossAx val="131973504"/>
        <c:crosses val="autoZero"/>
        <c:auto val="1"/>
        <c:lblAlgn val="ctr"/>
        <c:lblOffset val="100"/>
        <c:noMultiLvlLbl val="0"/>
      </c:catAx>
      <c:valAx>
        <c:axId val="131973504"/>
        <c:scaling>
          <c:orientation val="minMax"/>
        </c:scaling>
        <c:delete val="0"/>
        <c:axPos val="l"/>
        <c:majorGridlines/>
        <c:numFmt formatCode="0.0" sourceLinked="1"/>
        <c:majorTickMark val="out"/>
        <c:minorTickMark val="none"/>
        <c:tickLblPos val="nextTo"/>
        <c:crossAx val="13196761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'Article 1 - Graphique 17'!$B$3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17'!$A$4:$A$12</c:f>
              <c:strCache>
                <c:ptCount val="9"/>
                <c:pt idx="0">
                  <c:v>Absence d'eau chaude</c:v>
                </c:pt>
                <c:pt idx="1">
                  <c:v>Absence de chauffage central ou électrique</c:v>
                </c:pt>
                <c:pt idx="2">
                  <c:v>Toit percé, humidité</c:v>
                </c:pt>
                <c:pt idx="3">
                  <c:v>Logement trop petit</c:v>
                </c:pt>
                <c:pt idx="4">
                  <c:v>Logement trop difficile ou trop coûteux à bien chauffer</c:v>
                </c:pt>
                <c:pt idx="5">
                  <c:v>Logement bruyant</c:v>
                </c:pt>
                <c:pt idx="6">
                  <c:v>Absence de toilettes à l'intérieur du logement</c:v>
                </c:pt>
                <c:pt idx="7">
                  <c:v>Absence de salle de bains à l'intérieur du logement</c:v>
                </c:pt>
                <c:pt idx="8">
                  <c:v>Surpeuplement</c:v>
                </c:pt>
              </c:strCache>
            </c:strRef>
          </c:cat>
          <c:val>
            <c:numRef>
              <c:f>'Article 1 - Graphique 17'!$B$4:$B$12</c:f>
              <c:numCache>
                <c:formatCode>0.0</c:formatCode>
                <c:ptCount val="9"/>
                <c:pt idx="0">
                  <c:v>1.07</c:v>
                </c:pt>
                <c:pt idx="1">
                  <c:v>2.35</c:v>
                </c:pt>
                <c:pt idx="2">
                  <c:v>11.45</c:v>
                </c:pt>
                <c:pt idx="3">
                  <c:v>16.41</c:v>
                </c:pt>
                <c:pt idx="4">
                  <c:v>23.05</c:v>
                </c:pt>
                <c:pt idx="5">
                  <c:v>18.149999999999999</c:v>
                </c:pt>
                <c:pt idx="6">
                  <c:v>1.34</c:v>
                </c:pt>
                <c:pt idx="7">
                  <c:v>1.03</c:v>
                </c:pt>
                <c:pt idx="8">
                  <c:v>18.96</c:v>
                </c:pt>
              </c:numCache>
            </c:numRef>
          </c:val>
          <c:extLst xmlns:c16r2="http://schemas.microsoft.com/office/drawing/2015/06/chart">
            <c:ext xmlns:c16="http://schemas.microsoft.com/office/drawing/2014/chart" uri="{C3380CC4-5D6E-409C-BE32-E72D297353CC}">
              <c16:uniqueId val="{00000000-4B80-4455-803B-6790C58ED8FC}"/>
            </c:ext>
          </c:extLst>
        </c:ser>
        <c:ser>
          <c:idx val="1"/>
          <c:order val="1"/>
          <c:tx>
            <c:strRef>
              <c:f>'Article 1 - Graphique 17'!$C$3</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17'!$A$4:$A$12</c:f>
              <c:strCache>
                <c:ptCount val="9"/>
                <c:pt idx="0">
                  <c:v>Absence d'eau chaude</c:v>
                </c:pt>
                <c:pt idx="1">
                  <c:v>Absence de chauffage central ou électrique</c:v>
                </c:pt>
                <c:pt idx="2">
                  <c:v>Toit percé, humidité</c:v>
                </c:pt>
                <c:pt idx="3">
                  <c:v>Logement trop petit</c:v>
                </c:pt>
                <c:pt idx="4">
                  <c:v>Logement trop difficile ou trop coûteux à bien chauffer</c:v>
                </c:pt>
                <c:pt idx="5">
                  <c:v>Logement bruyant</c:v>
                </c:pt>
                <c:pt idx="6">
                  <c:v>Absence de toilettes à l'intérieur du logement</c:v>
                </c:pt>
                <c:pt idx="7">
                  <c:v>Absence de salle de bains à l'intérieur du logement</c:v>
                </c:pt>
                <c:pt idx="8">
                  <c:v>Surpeuplement</c:v>
                </c:pt>
              </c:strCache>
            </c:strRef>
          </c:cat>
          <c:val>
            <c:numRef>
              <c:f>'Article 1 - Graphique 17'!$C$4:$C$12</c:f>
              <c:numCache>
                <c:formatCode>0.0</c:formatCode>
                <c:ptCount val="9"/>
                <c:pt idx="0">
                  <c:v>0.34</c:v>
                </c:pt>
                <c:pt idx="1">
                  <c:v>1.31</c:v>
                </c:pt>
                <c:pt idx="2">
                  <c:v>7.94</c:v>
                </c:pt>
                <c:pt idx="3">
                  <c:v>10.33</c:v>
                </c:pt>
                <c:pt idx="4">
                  <c:v>19.079999999999998</c:v>
                </c:pt>
                <c:pt idx="5">
                  <c:v>10.6</c:v>
                </c:pt>
                <c:pt idx="6">
                  <c:v>0.79999999999999993</c:v>
                </c:pt>
                <c:pt idx="7">
                  <c:v>0.58000000000000007</c:v>
                </c:pt>
                <c:pt idx="8">
                  <c:v>8.82</c:v>
                </c:pt>
              </c:numCache>
            </c:numRef>
          </c:val>
          <c:extLst xmlns:c16r2="http://schemas.microsoft.com/office/drawing/2015/06/chart">
            <c:ext xmlns:c16="http://schemas.microsoft.com/office/drawing/2014/chart" uri="{C3380CC4-5D6E-409C-BE32-E72D297353CC}">
              <c16:uniqueId val="{00000001-4B80-4455-803B-6790C58ED8FC}"/>
            </c:ext>
          </c:extLst>
        </c:ser>
        <c:ser>
          <c:idx val="2"/>
          <c:order val="2"/>
          <c:tx>
            <c:strRef>
              <c:f>'Article 1 - Graphique 17'!$D$3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17'!$A$4:$A$12</c:f>
              <c:strCache>
                <c:ptCount val="9"/>
                <c:pt idx="0">
                  <c:v>Absence d'eau chaude</c:v>
                </c:pt>
                <c:pt idx="1">
                  <c:v>Absence de chauffage central ou électrique</c:v>
                </c:pt>
                <c:pt idx="2">
                  <c:v>Toit percé, humidité</c:v>
                </c:pt>
                <c:pt idx="3">
                  <c:v>Logement trop petit</c:v>
                </c:pt>
                <c:pt idx="4">
                  <c:v>Logement trop difficile ou trop coûteux à bien chauffer</c:v>
                </c:pt>
                <c:pt idx="5">
                  <c:v>Logement bruyant</c:v>
                </c:pt>
                <c:pt idx="6">
                  <c:v>Absence de toilettes à l'intérieur du logement</c:v>
                </c:pt>
                <c:pt idx="7">
                  <c:v>Absence de salle de bains à l'intérieur du logement</c:v>
                </c:pt>
                <c:pt idx="8">
                  <c:v>Surpeuplement</c:v>
                </c:pt>
              </c:strCache>
            </c:strRef>
          </c:cat>
          <c:val>
            <c:numRef>
              <c:f>'Article 1 - Graphique 17'!$D$4:$D$12</c:f>
              <c:numCache>
                <c:formatCode>0.0</c:formatCode>
                <c:ptCount val="9"/>
                <c:pt idx="0">
                  <c:v>0.21</c:v>
                </c:pt>
                <c:pt idx="1">
                  <c:v>0.74</c:v>
                </c:pt>
                <c:pt idx="2">
                  <c:v>4.34</c:v>
                </c:pt>
                <c:pt idx="3">
                  <c:v>7.95</c:v>
                </c:pt>
                <c:pt idx="4">
                  <c:v>13.58</c:v>
                </c:pt>
                <c:pt idx="5">
                  <c:v>8.8699999999999992</c:v>
                </c:pt>
                <c:pt idx="6">
                  <c:v>0.2</c:v>
                </c:pt>
                <c:pt idx="7">
                  <c:v>0.13</c:v>
                </c:pt>
                <c:pt idx="8">
                  <c:v>4.45</c:v>
                </c:pt>
              </c:numCache>
            </c:numRef>
          </c:val>
          <c:extLst xmlns:c16r2="http://schemas.microsoft.com/office/drawing/2015/06/chart">
            <c:ext xmlns:c16="http://schemas.microsoft.com/office/drawing/2014/chart" uri="{C3380CC4-5D6E-409C-BE32-E72D297353CC}">
              <c16:uniqueId val="{00000002-4B80-4455-803B-6790C58ED8FC}"/>
            </c:ext>
          </c:extLst>
        </c:ser>
        <c:dLbls>
          <c:showLegendKey val="0"/>
          <c:showVal val="0"/>
          <c:showCatName val="0"/>
          <c:showSerName val="0"/>
          <c:showPercent val="0"/>
          <c:showBubbleSize val="0"/>
        </c:dLbls>
        <c:gapWidth val="150"/>
        <c:axId val="132626304"/>
        <c:axId val="132627840"/>
      </c:barChart>
      <c:catAx>
        <c:axId val="132626304"/>
        <c:scaling>
          <c:orientation val="minMax"/>
        </c:scaling>
        <c:delete val="0"/>
        <c:axPos val="l"/>
        <c:numFmt formatCode="General" sourceLinked="0"/>
        <c:majorTickMark val="out"/>
        <c:minorTickMark val="none"/>
        <c:tickLblPos val="nextTo"/>
        <c:crossAx val="132627840"/>
        <c:crosses val="autoZero"/>
        <c:auto val="1"/>
        <c:lblAlgn val="ctr"/>
        <c:lblOffset val="100"/>
        <c:noMultiLvlLbl val="0"/>
      </c:catAx>
      <c:valAx>
        <c:axId val="132627840"/>
        <c:scaling>
          <c:orientation val="minMax"/>
        </c:scaling>
        <c:delete val="0"/>
        <c:axPos val="b"/>
        <c:majorGridlines/>
        <c:numFmt formatCode="0" sourceLinked="0"/>
        <c:majorTickMark val="out"/>
        <c:minorTickMark val="none"/>
        <c:tickLblPos val="nextTo"/>
        <c:crossAx val="1326263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18'!$B$3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18'!$A$4:$A$8</c:f>
              <c:strCache>
                <c:ptCount val="5"/>
                <c:pt idx="0">
                  <c:v>0 difficulté</c:v>
                </c:pt>
                <c:pt idx="1">
                  <c:v>1 difficulté ou plus</c:v>
                </c:pt>
                <c:pt idx="2">
                  <c:v>2 difficultés ou plus</c:v>
                </c:pt>
                <c:pt idx="3">
                  <c:v>3 difficultés ou plus</c:v>
                </c:pt>
                <c:pt idx="4">
                  <c:v>4 difficultés ou plus</c:v>
                </c:pt>
              </c:strCache>
            </c:strRef>
          </c:cat>
          <c:val>
            <c:numRef>
              <c:f>'Article 1 - Graphique 18'!$B$4:$B$8</c:f>
              <c:numCache>
                <c:formatCode>0.0</c:formatCode>
                <c:ptCount val="5"/>
                <c:pt idx="0">
                  <c:v>46.41</c:v>
                </c:pt>
                <c:pt idx="1">
                  <c:v>53.59</c:v>
                </c:pt>
                <c:pt idx="2">
                  <c:v>25.42</c:v>
                </c:pt>
                <c:pt idx="3">
                  <c:v>9.99</c:v>
                </c:pt>
                <c:pt idx="4">
                  <c:v>3.64</c:v>
                </c:pt>
              </c:numCache>
            </c:numRef>
          </c:val>
          <c:extLst xmlns:c16r2="http://schemas.microsoft.com/office/drawing/2015/06/chart">
            <c:ext xmlns:c16="http://schemas.microsoft.com/office/drawing/2014/chart" uri="{C3380CC4-5D6E-409C-BE32-E72D297353CC}">
              <c16:uniqueId val="{00000000-ED5A-439E-8F57-81900ABEA6C9}"/>
            </c:ext>
          </c:extLst>
        </c:ser>
        <c:ser>
          <c:idx val="1"/>
          <c:order val="1"/>
          <c:tx>
            <c:strRef>
              <c:f>'Article 1 - Graphique 18'!$C$3</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18'!$A$4:$A$8</c:f>
              <c:strCache>
                <c:ptCount val="5"/>
                <c:pt idx="0">
                  <c:v>0 difficulté</c:v>
                </c:pt>
                <c:pt idx="1">
                  <c:v>1 difficulté ou plus</c:v>
                </c:pt>
                <c:pt idx="2">
                  <c:v>2 difficultés ou plus</c:v>
                </c:pt>
                <c:pt idx="3">
                  <c:v>3 difficultés ou plus</c:v>
                </c:pt>
                <c:pt idx="4">
                  <c:v>4 difficultés ou plus</c:v>
                </c:pt>
              </c:strCache>
            </c:strRef>
          </c:cat>
          <c:val>
            <c:numRef>
              <c:f>'Article 1 - Graphique 18'!$C$4:$C$8</c:f>
              <c:numCache>
                <c:formatCode>0.0</c:formatCode>
                <c:ptCount val="5"/>
                <c:pt idx="0">
                  <c:v>60.55</c:v>
                </c:pt>
                <c:pt idx="1">
                  <c:v>39.4</c:v>
                </c:pt>
                <c:pt idx="2">
                  <c:v>14.32</c:v>
                </c:pt>
                <c:pt idx="3">
                  <c:v>4.49</c:v>
                </c:pt>
                <c:pt idx="4">
                  <c:v>1.21</c:v>
                </c:pt>
              </c:numCache>
            </c:numRef>
          </c:val>
          <c:extLst xmlns:c16r2="http://schemas.microsoft.com/office/drawing/2015/06/chart">
            <c:ext xmlns:c16="http://schemas.microsoft.com/office/drawing/2014/chart" uri="{C3380CC4-5D6E-409C-BE32-E72D297353CC}">
              <c16:uniqueId val="{00000001-ED5A-439E-8F57-81900ABEA6C9}"/>
            </c:ext>
          </c:extLst>
        </c:ser>
        <c:ser>
          <c:idx val="2"/>
          <c:order val="2"/>
          <c:tx>
            <c:strRef>
              <c:f>'Article 1 - Graphique 18'!$D$3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18'!$A$4:$A$8</c:f>
              <c:strCache>
                <c:ptCount val="5"/>
                <c:pt idx="0">
                  <c:v>0 difficulté</c:v>
                </c:pt>
                <c:pt idx="1">
                  <c:v>1 difficulté ou plus</c:v>
                </c:pt>
                <c:pt idx="2">
                  <c:v>2 difficultés ou plus</c:v>
                </c:pt>
                <c:pt idx="3">
                  <c:v>3 difficultés ou plus</c:v>
                </c:pt>
                <c:pt idx="4">
                  <c:v>4 difficultés ou plus</c:v>
                </c:pt>
              </c:strCache>
            </c:strRef>
          </c:cat>
          <c:val>
            <c:numRef>
              <c:f>'Article 1 - Graphique 18'!$D$4:$D$8</c:f>
              <c:numCache>
                <c:formatCode>0.0</c:formatCode>
                <c:ptCount val="5"/>
                <c:pt idx="0">
                  <c:v>70.52</c:v>
                </c:pt>
                <c:pt idx="1">
                  <c:v>29.48</c:v>
                </c:pt>
                <c:pt idx="2">
                  <c:v>8.44</c:v>
                </c:pt>
                <c:pt idx="3">
                  <c:v>1.96</c:v>
                </c:pt>
                <c:pt idx="4">
                  <c:v>0.5</c:v>
                </c:pt>
              </c:numCache>
            </c:numRef>
          </c:val>
          <c:extLst xmlns:c16r2="http://schemas.microsoft.com/office/drawing/2015/06/chart">
            <c:ext xmlns:c16="http://schemas.microsoft.com/office/drawing/2014/chart" uri="{C3380CC4-5D6E-409C-BE32-E72D297353CC}">
              <c16:uniqueId val="{00000002-ED5A-439E-8F57-81900ABEA6C9}"/>
            </c:ext>
          </c:extLst>
        </c:ser>
        <c:dLbls>
          <c:showLegendKey val="0"/>
          <c:showVal val="0"/>
          <c:showCatName val="0"/>
          <c:showSerName val="0"/>
          <c:showPercent val="0"/>
          <c:showBubbleSize val="0"/>
        </c:dLbls>
        <c:gapWidth val="150"/>
        <c:axId val="133272320"/>
        <c:axId val="133273856"/>
      </c:barChart>
      <c:catAx>
        <c:axId val="133272320"/>
        <c:scaling>
          <c:orientation val="minMax"/>
        </c:scaling>
        <c:delete val="0"/>
        <c:axPos val="b"/>
        <c:numFmt formatCode="General" sourceLinked="0"/>
        <c:majorTickMark val="out"/>
        <c:minorTickMark val="none"/>
        <c:tickLblPos val="nextTo"/>
        <c:crossAx val="133273856"/>
        <c:crosses val="autoZero"/>
        <c:auto val="1"/>
        <c:lblAlgn val="ctr"/>
        <c:lblOffset val="100"/>
        <c:noMultiLvlLbl val="0"/>
      </c:catAx>
      <c:valAx>
        <c:axId val="133273856"/>
        <c:scaling>
          <c:orientation val="minMax"/>
        </c:scaling>
        <c:delete val="0"/>
        <c:axPos val="l"/>
        <c:majorGridlines/>
        <c:numFmt formatCode="0.0" sourceLinked="1"/>
        <c:majorTickMark val="out"/>
        <c:minorTickMark val="none"/>
        <c:tickLblPos val="nextTo"/>
        <c:crossAx val="1332723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19'!$B$3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19'!$A$4:$A$7</c:f>
              <c:strCache>
                <c:ptCount val="4"/>
                <c:pt idx="0">
                  <c:v>Propriétaires</c:v>
                </c:pt>
                <c:pt idx="1">
                  <c:v>Accédants à la propriété</c:v>
                </c:pt>
                <c:pt idx="2">
                  <c:v>Locataires du parc social</c:v>
                </c:pt>
                <c:pt idx="3">
                  <c:v>Locataires du parc privé</c:v>
                </c:pt>
              </c:strCache>
            </c:strRef>
          </c:cat>
          <c:val>
            <c:numRef>
              <c:f>'Article 1 - Graphique 19'!$B$4:$B$7</c:f>
              <c:numCache>
                <c:formatCode>0.0</c:formatCode>
                <c:ptCount val="4"/>
                <c:pt idx="0">
                  <c:v>2.68</c:v>
                </c:pt>
                <c:pt idx="1">
                  <c:v>1.94</c:v>
                </c:pt>
                <c:pt idx="2">
                  <c:v>11.02</c:v>
                </c:pt>
                <c:pt idx="3">
                  <c:v>15.21</c:v>
                </c:pt>
              </c:numCache>
            </c:numRef>
          </c:val>
          <c:extLst xmlns:c16r2="http://schemas.microsoft.com/office/drawing/2015/06/chart">
            <c:ext xmlns:c16="http://schemas.microsoft.com/office/drawing/2014/chart" uri="{C3380CC4-5D6E-409C-BE32-E72D297353CC}">
              <c16:uniqueId val="{00000000-106F-42B9-A507-EB68FF10FA8C}"/>
            </c:ext>
          </c:extLst>
        </c:ser>
        <c:ser>
          <c:idx val="1"/>
          <c:order val="1"/>
          <c:tx>
            <c:strRef>
              <c:f>'Article 1 - Graphique 19'!$C$3</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19'!$A$4:$A$7</c:f>
              <c:strCache>
                <c:ptCount val="4"/>
                <c:pt idx="0">
                  <c:v>Propriétaires</c:v>
                </c:pt>
                <c:pt idx="1">
                  <c:v>Accédants à la propriété</c:v>
                </c:pt>
                <c:pt idx="2">
                  <c:v>Locataires du parc social</c:v>
                </c:pt>
                <c:pt idx="3">
                  <c:v>Locataires du parc privé</c:v>
                </c:pt>
              </c:strCache>
            </c:strRef>
          </c:cat>
          <c:val>
            <c:numRef>
              <c:f>'Article 1 - Graphique 19'!$C$4:$C$7</c:f>
              <c:numCache>
                <c:formatCode>0.0</c:formatCode>
                <c:ptCount val="4"/>
                <c:pt idx="0">
                  <c:v>1.78</c:v>
                </c:pt>
                <c:pt idx="1">
                  <c:v>1.02</c:v>
                </c:pt>
                <c:pt idx="2">
                  <c:v>5.87</c:v>
                </c:pt>
                <c:pt idx="3">
                  <c:v>9.2799999999999994</c:v>
                </c:pt>
              </c:numCache>
            </c:numRef>
          </c:val>
          <c:extLst xmlns:c16r2="http://schemas.microsoft.com/office/drawing/2015/06/chart">
            <c:ext xmlns:c16="http://schemas.microsoft.com/office/drawing/2014/chart" uri="{C3380CC4-5D6E-409C-BE32-E72D297353CC}">
              <c16:uniqueId val="{00000001-106F-42B9-A507-EB68FF10FA8C}"/>
            </c:ext>
          </c:extLst>
        </c:ser>
        <c:ser>
          <c:idx val="2"/>
          <c:order val="2"/>
          <c:tx>
            <c:strRef>
              <c:f>'Article 1 - Graphique 19'!$D$3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19'!$A$4:$A$7</c:f>
              <c:strCache>
                <c:ptCount val="4"/>
                <c:pt idx="0">
                  <c:v>Propriétaires</c:v>
                </c:pt>
                <c:pt idx="1">
                  <c:v>Accédants à la propriété</c:v>
                </c:pt>
                <c:pt idx="2">
                  <c:v>Locataires du parc social</c:v>
                </c:pt>
                <c:pt idx="3">
                  <c:v>Locataires du parc privé</c:v>
                </c:pt>
              </c:strCache>
            </c:strRef>
          </c:cat>
          <c:val>
            <c:numRef>
              <c:f>'Article 1 - Graphique 19'!$D$4:$D$7</c:f>
              <c:numCache>
                <c:formatCode>0.0</c:formatCode>
                <c:ptCount val="4"/>
                <c:pt idx="0">
                  <c:v>0.45</c:v>
                </c:pt>
                <c:pt idx="1">
                  <c:v>1.02</c:v>
                </c:pt>
                <c:pt idx="2">
                  <c:v>4.03</c:v>
                </c:pt>
                <c:pt idx="3">
                  <c:v>5.65</c:v>
                </c:pt>
              </c:numCache>
            </c:numRef>
          </c:val>
          <c:extLst xmlns:c16r2="http://schemas.microsoft.com/office/drawing/2015/06/chart">
            <c:ext xmlns:c16="http://schemas.microsoft.com/office/drawing/2014/chart" uri="{C3380CC4-5D6E-409C-BE32-E72D297353CC}">
              <c16:uniqueId val="{00000002-106F-42B9-A507-EB68FF10FA8C}"/>
            </c:ext>
          </c:extLst>
        </c:ser>
        <c:dLbls>
          <c:showLegendKey val="0"/>
          <c:showVal val="0"/>
          <c:showCatName val="0"/>
          <c:showSerName val="0"/>
          <c:showPercent val="0"/>
          <c:showBubbleSize val="0"/>
        </c:dLbls>
        <c:gapWidth val="150"/>
        <c:axId val="133336448"/>
        <c:axId val="133358720"/>
      </c:barChart>
      <c:catAx>
        <c:axId val="133336448"/>
        <c:scaling>
          <c:orientation val="minMax"/>
        </c:scaling>
        <c:delete val="0"/>
        <c:axPos val="b"/>
        <c:numFmt formatCode="General" sourceLinked="0"/>
        <c:majorTickMark val="out"/>
        <c:minorTickMark val="none"/>
        <c:tickLblPos val="nextTo"/>
        <c:crossAx val="133358720"/>
        <c:crosses val="autoZero"/>
        <c:auto val="1"/>
        <c:lblAlgn val="ctr"/>
        <c:lblOffset val="100"/>
        <c:noMultiLvlLbl val="0"/>
      </c:catAx>
      <c:valAx>
        <c:axId val="133358720"/>
        <c:scaling>
          <c:orientation val="minMax"/>
        </c:scaling>
        <c:delete val="0"/>
        <c:axPos val="l"/>
        <c:majorGridlines/>
        <c:numFmt formatCode="0.0" sourceLinked="1"/>
        <c:majorTickMark val="out"/>
        <c:minorTickMark val="none"/>
        <c:tickLblPos val="nextTo"/>
        <c:crossAx val="13333644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2'!$A$5</c:f>
              <c:strCache>
                <c:ptCount val="1"/>
                <c:pt idx="0">
                  <c:v>Propriétaire non accédant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2'!$B$3:$M$4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2'!$B$5:$M$5</c:f>
              <c:numCache>
                <c:formatCode>0.0</c:formatCode>
                <c:ptCount val="12"/>
                <c:pt idx="0">
                  <c:v>7.87</c:v>
                </c:pt>
                <c:pt idx="1">
                  <c:v>6.93</c:v>
                </c:pt>
                <c:pt idx="2">
                  <c:v>6.31</c:v>
                </c:pt>
                <c:pt idx="3">
                  <c:v>7.09</c:v>
                </c:pt>
                <c:pt idx="4">
                  <c:v>9.58</c:v>
                </c:pt>
                <c:pt idx="5">
                  <c:v>9.34</c:v>
                </c:pt>
                <c:pt idx="6">
                  <c:v>11.08</c:v>
                </c:pt>
                <c:pt idx="7">
                  <c:v>9.6</c:v>
                </c:pt>
                <c:pt idx="8">
                  <c:v>14.25</c:v>
                </c:pt>
                <c:pt idx="9">
                  <c:v>16.63</c:v>
                </c:pt>
                <c:pt idx="10">
                  <c:v>17.43</c:v>
                </c:pt>
                <c:pt idx="11">
                  <c:v>13.54</c:v>
                </c:pt>
              </c:numCache>
            </c:numRef>
          </c:val>
          <c:extLst xmlns:c16r2="http://schemas.microsoft.com/office/drawing/2015/06/chart">
            <c:ext xmlns:c16="http://schemas.microsoft.com/office/drawing/2014/chart" uri="{C3380CC4-5D6E-409C-BE32-E72D297353CC}">
              <c16:uniqueId val="{00000000-8E80-4510-8677-BC0FA0248400}"/>
            </c:ext>
          </c:extLst>
        </c:ser>
        <c:ser>
          <c:idx val="1"/>
          <c:order val="1"/>
          <c:tx>
            <c:strRef>
              <c:f>'Article 1 - Graphique 2'!$A$6</c:f>
              <c:strCache>
                <c:ptCount val="1"/>
                <c:pt idx="0">
                  <c:v>Accédant à la propriété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2'!$B$3:$M$4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2'!$B$6:$M$6</c:f>
              <c:numCache>
                <c:formatCode>0.0</c:formatCode>
                <c:ptCount val="12"/>
                <c:pt idx="0">
                  <c:v>20.92</c:v>
                </c:pt>
                <c:pt idx="1">
                  <c:v>21.01</c:v>
                </c:pt>
                <c:pt idx="2">
                  <c:v>16.850000000000001</c:v>
                </c:pt>
                <c:pt idx="3">
                  <c:v>14.02</c:v>
                </c:pt>
                <c:pt idx="4">
                  <c:v>38.94</c:v>
                </c:pt>
                <c:pt idx="5">
                  <c:v>35.93</c:v>
                </c:pt>
                <c:pt idx="6">
                  <c:v>31.93</c:v>
                </c:pt>
                <c:pt idx="7">
                  <c:v>33.76</c:v>
                </c:pt>
                <c:pt idx="8">
                  <c:v>45.97</c:v>
                </c:pt>
                <c:pt idx="9">
                  <c:v>44.87</c:v>
                </c:pt>
                <c:pt idx="10">
                  <c:v>46.18</c:v>
                </c:pt>
                <c:pt idx="11">
                  <c:v>52.86</c:v>
                </c:pt>
              </c:numCache>
            </c:numRef>
          </c:val>
          <c:extLst xmlns:c16r2="http://schemas.microsoft.com/office/drawing/2015/06/chart">
            <c:ext xmlns:c16="http://schemas.microsoft.com/office/drawing/2014/chart" uri="{C3380CC4-5D6E-409C-BE32-E72D297353CC}">
              <c16:uniqueId val="{00000001-8E80-4510-8677-BC0FA0248400}"/>
            </c:ext>
          </c:extLst>
        </c:ser>
        <c:ser>
          <c:idx val="2"/>
          <c:order val="2"/>
          <c:tx>
            <c:strRef>
              <c:f>'Article 1 - Graphique 2'!$A$7</c:f>
              <c:strCache>
                <c:ptCount val="1"/>
                <c:pt idx="0">
                  <c:v>Locataire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2'!$B$3:$M$4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2'!$B$7:$M$7</c:f>
              <c:numCache>
                <c:formatCode>0.0</c:formatCode>
                <c:ptCount val="12"/>
                <c:pt idx="0">
                  <c:v>35.85</c:v>
                </c:pt>
                <c:pt idx="1">
                  <c:v>37.590000000000003</c:v>
                </c:pt>
                <c:pt idx="2">
                  <c:v>37.119999999999997</c:v>
                </c:pt>
                <c:pt idx="3">
                  <c:v>40.229999999999997</c:v>
                </c:pt>
                <c:pt idx="4">
                  <c:v>23.1</c:v>
                </c:pt>
                <c:pt idx="5">
                  <c:v>24.14</c:v>
                </c:pt>
                <c:pt idx="6">
                  <c:v>24.99</c:v>
                </c:pt>
                <c:pt idx="7">
                  <c:v>26.83</c:v>
                </c:pt>
                <c:pt idx="8">
                  <c:v>12.07</c:v>
                </c:pt>
                <c:pt idx="9">
                  <c:v>10.79</c:v>
                </c:pt>
                <c:pt idx="10">
                  <c:v>10.43</c:v>
                </c:pt>
                <c:pt idx="11">
                  <c:v>8.26</c:v>
                </c:pt>
              </c:numCache>
            </c:numRef>
          </c:val>
          <c:extLst xmlns:c16r2="http://schemas.microsoft.com/office/drawing/2015/06/chart">
            <c:ext xmlns:c16="http://schemas.microsoft.com/office/drawing/2014/chart" uri="{C3380CC4-5D6E-409C-BE32-E72D297353CC}">
              <c16:uniqueId val="{00000002-8E80-4510-8677-BC0FA0248400}"/>
            </c:ext>
          </c:extLst>
        </c:ser>
        <c:ser>
          <c:idx val="3"/>
          <c:order val="3"/>
          <c:tx>
            <c:strRef>
              <c:f>'Article 1 - Graphique 2'!$A$8</c:f>
              <c:strCache>
                <c:ptCount val="1"/>
                <c:pt idx="0">
                  <c:v>Locataire parc privé</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2'!$B$3:$M$4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2'!$B$8:$M$8</c:f>
              <c:numCache>
                <c:formatCode>0.0</c:formatCode>
                <c:ptCount val="12"/>
                <c:pt idx="0">
                  <c:v>29.85</c:v>
                </c:pt>
                <c:pt idx="1">
                  <c:v>29.59</c:v>
                </c:pt>
                <c:pt idx="2">
                  <c:v>33.119999999999997</c:v>
                </c:pt>
                <c:pt idx="3">
                  <c:v>32.520000000000003</c:v>
                </c:pt>
                <c:pt idx="4">
                  <c:v>23.75</c:v>
                </c:pt>
                <c:pt idx="5">
                  <c:v>25.34</c:v>
                </c:pt>
                <c:pt idx="6">
                  <c:v>27.08</c:v>
                </c:pt>
                <c:pt idx="7">
                  <c:v>26.33</c:v>
                </c:pt>
                <c:pt idx="8">
                  <c:v>22.15</c:v>
                </c:pt>
                <c:pt idx="9">
                  <c:v>22.49</c:v>
                </c:pt>
                <c:pt idx="10">
                  <c:v>21.33</c:v>
                </c:pt>
                <c:pt idx="11">
                  <c:v>21.4</c:v>
                </c:pt>
              </c:numCache>
            </c:numRef>
          </c:val>
          <c:extLst xmlns:c16r2="http://schemas.microsoft.com/office/drawing/2015/06/chart">
            <c:ext xmlns:c16="http://schemas.microsoft.com/office/drawing/2014/chart" uri="{C3380CC4-5D6E-409C-BE32-E72D297353CC}">
              <c16:uniqueId val="{00000003-8E80-4510-8677-BC0FA0248400}"/>
            </c:ext>
          </c:extLst>
        </c:ser>
        <c:ser>
          <c:idx val="4"/>
          <c:order val="4"/>
          <c:tx>
            <c:strRef>
              <c:f>'Article 1 - Graphique 2'!$A$9</c:f>
              <c:strCache>
                <c:ptCount val="1"/>
                <c:pt idx="0">
                  <c:v>Autre</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2'!$B$3:$M$4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2'!$B$9:$M$9</c:f>
              <c:numCache>
                <c:formatCode>0.0</c:formatCode>
                <c:ptCount val="12"/>
                <c:pt idx="0">
                  <c:v>5.52</c:v>
                </c:pt>
                <c:pt idx="1">
                  <c:v>4.88</c:v>
                </c:pt>
                <c:pt idx="2">
                  <c:v>6.6</c:v>
                </c:pt>
                <c:pt idx="3">
                  <c:v>6.13</c:v>
                </c:pt>
                <c:pt idx="4">
                  <c:v>4.6399999999999997</c:v>
                </c:pt>
                <c:pt idx="5">
                  <c:v>5.26</c:v>
                </c:pt>
                <c:pt idx="6">
                  <c:v>4.91</c:v>
                </c:pt>
                <c:pt idx="7">
                  <c:v>3.48</c:v>
                </c:pt>
                <c:pt idx="8">
                  <c:v>5.55</c:v>
                </c:pt>
                <c:pt idx="9">
                  <c:v>5.22</c:v>
                </c:pt>
                <c:pt idx="10">
                  <c:v>4.6399999999999997</c:v>
                </c:pt>
                <c:pt idx="11">
                  <c:v>3.94</c:v>
                </c:pt>
              </c:numCache>
            </c:numRef>
          </c:val>
          <c:extLst xmlns:c16r2="http://schemas.microsoft.com/office/drawing/2015/06/chart">
            <c:ext xmlns:c16="http://schemas.microsoft.com/office/drawing/2014/chart" uri="{C3380CC4-5D6E-409C-BE32-E72D297353CC}">
              <c16:uniqueId val="{00000004-8E80-4510-8677-BC0FA0248400}"/>
            </c:ext>
          </c:extLst>
        </c:ser>
        <c:dLbls>
          <c:showLegendKey val="0"/>
          <c:showVal val="0"/>
          <c:showCatName val="0"/>
          <c:showSerName val="0"/>
          <c:showPercent val="0"/>
          <c:showBubbleSize val="0"/>
        </c:dLbls>
        <c:gapWidth val="150"/>
        <c:overlap val="100"/>
        <c:axId val="103781120"/>
        <c:axId val="103782656"/>
      </c:barChart>
      <c:catAx>
        <c:axId val="103781120"/>
        <c:scaling>
          <c:orientation val="minMax"/>
        </c:scaling>
        <c:delete val="0"/>
        <c:axPos val="b"/>
        <c:numFmt formatCode="General" sourceLinked="1"/>
        <c:majorTickMark val="out"/>
        <c:minorTickMark val="none"/>
        <c:tickLblPos val="nextTo"/>
        <c:crossAx val="103782656"/>
        <c:crosses val="autoZero"/>
        <c:auto val="1"/>
        <c:lblAlgn val="ctr"/>
        <c:lblOffset val="100"/>
        <c:noMultiLvlLbl val="0"/>
      </c:catAx>
      <c:valAx>
        <c:axId val="103782656"/>
        <c:scaling>
          <c:orientation val="minMax"/>
          <c:max val="100"/>
        </c:scaling>
        <c:delete val="0"/>
        <c:axPos val="l"/>
        <c:majorGridlines/>
        <c:numFmt formatCode="0.0" sourceLinked="1"/>
        <c:majorTickMark val="out"/>
        <c:minorTickMark val="none"/>
        <c:tickLblPos val="nextTo"/>
        <c:crossAx val="1037811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20'!$B$3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20'!$A$4:$A$7</c:f>
              <c:strCache>
                <c:ptCount val="4"/>
                <c:pt idx="0">
                  <c:v>Logement ayant au moins un défaut de qualité</c:v>
                </c:pt>
                <c:pt idx="1">
                  <c:v>Logement ayant au moins deux défauts de qualité</c:v>
                </c:pt>
                <c:pt idx="2">
                  <c:v>Logement ayant au moins trois défauts de qualité</c:v>
                </c:pt>
                <c:pt idx="3">
                  <c:v>Logement ayant au moins quatre défauts de qualité</c:v>
                </c:pt>
              </c:strCache>
            </c:strRef>
          </c:cat>
          <c:val>
            <c:numRef>
              <c:f>'Article 1 - Graphique 20'!$B$4:$B$7</c:f>
              <c:numCache>
                <c:formatCode>0.0</c:formatCode>
                <c:ptCount val="4"/>
                <c:pt idx="0">
                  <c:v>39.24</c:v>
                </c:pt>
                <c:pt idx="1">
                  <c:v>14.83</c:v>
                </c:pt>
                <c:pt idx="2">
                  <c:v>6.23</c:v>
                </c:pt>
                <c:pt idx="3">
                  <c:v>2.79</c:v>
                </c:pt>
              </c:numCache>
            </c:numRef>
          </c:val>
          <c:extLst xmlns:c16r2="http://schemas.microsoft.com/office/drawing/2015/06/chart">
            <c:ext xmlns:c16="http://schemas.microsoft.com/office/drawing/2014/chart" uri="{C3380CC4-5D6E-409C-BE32-E72D297353CC}">
              <c16:uniqueId val="{00000000-12C9-4ABA-B3CC-19997B993B54}"/>
            </c:ext>
          </c:extLst>
        </c:ser>
        <c:ser>
          <c:idx val="1"/>
          <c:order val="1"/>
          <c:tx>
            <c:strRef>
              <c:f>'Article 1 - Graphique 20'!$C$3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20'!$A$4:$A$7</c:f>
              <c:strCache>
                <c:ptCount val="4"/>
                <c:pt idx="0">
                  <c:v>Logement ayant au moins un défaut de qualité</c:v>
                </c:pt>
                <c:pt idx="1">
                  <c:v>Logement ayant au moins deux défauts de qualité</c:v>
                </c:pt>
                <c:pt idx="2">
                  <c:v>Logement ayant au moins trois défauts de qualité</c:v>
                </c:pt>
                <c:pt idx="3">
                  <c:v>Logement ayant au moins quatre défauts de qualité</c:v>
                </c:pt>
              </c:strCache>
            </c:strRef>
          </c:cat>
          <c:val>
            <c:numRef>
              <c:f>'Article 1 - Graphique 20'!$C$4:$C$7</c:f>
              <c:numCache>
                <c:formatCode>0.0</c:formatCode>
                <c:ptCount val="4"/>
                <c:pt idx="0">
                  <c:v>28.62</c:v>
                </c:pt>
                <c:pt idx="1">
                  <c:v>8.1999999999999993</c:v>
                </c:pt>
                <c:pt idx="2">
                  <c:v>2.63</c:v>
                </c:pt>
                <c:pt idx="3">
                  <c:v>0.95</c:v>
                </c:pt>
              </c:numCache>
            </c:numRef>
          </c:val>
          <c:extLst xmlns:c16r2="http://schemas.microsoft.com/office/drawing/2015/06/chart">
            <c:ext xmlns:c16="http://schemas.microsoft.com/office/drawing/2014/chart" uri="{C3380CC4-5D6E-409C-BE32-E72D297353CC}">
              <c16:uniqueId val="{00000001-12C9-4ABA-B3CC-19997B993B54}"/>
            </c:ext>
          </c:extLst>
        </c:ser>
        <c:ser>
          <c:idx val="2"/>
          <c:order val="2"/>
          <c:tx>
            <c:strRef>
              <c:f>'Article 1 - Graphique 20'!$D$3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20'!$A$4:$A$7</c:f>
              <c:strCache>
                <c:ptCount val="4"/>
                <c:pt idx="0">
                  <c:v>Logement ayant au moins un défaut de qualité</c:v>
                </c:pt>
                <c:pt idx="1">
                  <c:v>Logement ayant au moins deux défauts de qualité</c:v>
                </c:pt>
                <c:pt idx="2">
                  <c:v>Logement ayant au moins trois défauts de qualité</c:v>
                </c:pt>
                <c:pt idx="3">
                  <c:v>Logement ayant au moins quatre défauts de qualité</c:v>
                </c:pt>
              </c:strCache>
            </c:strRef>
          </c:cat>
          <c:val>
            <c:numRef>
              <c:f>'Article 1 - Graphique 20'!$D$4:$D$7</c:f>
              <c:numCache>
                <c:formatCode>0.0</c:formatCode>
                <c:ptCount val="4"/>
                <c:pt idx="0">
                  <c:v>22.18</c:v>
                </c:pt>
                <c:pt idx="1">
                  <c:v>4.9000000000000004</c:v>
                </c:pt>
                <c:pt idx="2">
                  <c:v>1.1399999999999999</c:v>
                </c:pt>
                <c:pt idx="3">
                  <c:v>0.25</c:v>
                </c:pt>
              </c:numCache>
            </c:numRef>
          </c:val>
          <c:extLst xmlns:c16r2="http://schemas.microsoft.com/office/drawing/2015/06/chart">
            <c:ext xmlns:c16="http://schemas.microsoft.com/office/drawing/2014/chart" uri="{C3380CC4-5D6E-409C-BE32-E72D297353CC}">
              <c16:uniqueId val="{00000002-12C9-4ABA-B3CC-19997B993B54}"/>
            </c:ext>
          </c:extLst>
        </c:ser>
        <c:dLbls>
          <c:showLegendKey val="0"/>
          <c:showVal val="0"/>
          <c:showCatName val="0"/>
          <c:showSerName val="0"/>
          <c:showPercent val="0"/>
          <c:showBubbleSize val="0"/>
        </c:dLbls>
        <c:gapWidth val="150"/>
        <c:axId val="133568768"/>
        <c:axId val="133582848"/>
      </c:barChart>
      <c:catAx>
        <c:axId val="133568768"/>
        <c:scaling>
          <c:orientation val="minMax"/>
        </c:scaling>
        <c:delete val="0"/>
        <c:axPos val="b"/>
        <c:numFmt formatCode="General" sourceLinked="0"/>
        <c:majorTickMark val="out"/>
        <c:minorTickMark val="none"/>
        <c:tickLblPos val="nextTo"/>
        <c:crossAx val="133582848"/>
        <c:crosses val="autoZero"/>
        <c:auto val="1"/>
        <c:lblAlgn val="ctr"/>
        <c:lblOffset val="100"/>
        <c:noMultiLvlLbl val="0"/>
      </c:catAx>
      <c:valAx>
        <c:axId val="133582848"/>
        <c:scaling>
          <c:orientation val="minMax"/>
        </c:scaling>
        <c:delete val="0"/>
        <c:axPos val="l"/>
        <c:majorGridlines/>
        <c:numFmt formatCode="0.0" sourceLinked="1"/>
        <c:majorTickMark val="out"/>
        <c:minorTickMark val="none"/>
        <c:tickLblPos val="nextTo"/>
        <c:crossAx val="13356876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'Article 1 - Graphique 21'!$B$3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21'!$A$4:$A$19</c:f>
              <c:strCache>
                <c:ptCount val="16"/>
                <c:pt idx="0">
                  <c:v>Logement sans eau courante</c:v>
                </c:pt>
                <c:pt idx="1">
                  <c:v>Construction provisoire ou habitation de fortune</c:v>
                </c:pt>
                <c:pt idx="2">
                  <c:v>Pas d'installation pour faire la cuisine</c:v>
                </c:pt>
                <c:pt idx="3">
                  <c:v>Aucun moyen de chauffage</c:v>
                </c:pt>
                <c:pt idx="4">
                  <c:v>Pas de WC</c:v>
                </c:pt>
                <c:pt idx="5">
                  <c:v>Manque d'installation sanitaire (salle de bain)</c:v>
                </c:pt>
                <c:pt idx="6">
                  <c:v>Le logement a fait l'objet d'un signalement portant sur son caractère insalubre, dangereux…</c:v>
                </c:pt>
                <c:pt idx="7">
                  <c:v>Pas de prise de terre dans le logement</c:v>
                </c:pt>
                <c:pt idx="8">
                  <c:v>Panne durable de l'installation de chauffage</c:v>
                </c:pt>
                <c:pt idx="9">
                  <c:v>Fils électriques degradés</c:v>
                </c:pt>
                <c:pt idx="10">
                  <c:v>Infiltrations ou inondations dues à une fuite d'eau dans la plomberie du logement</c:v>
                </c:pt>
                <c:pt idx="11">
                  <c:v>Façade principale très dégradée avec des fissures profondes</c:v>
                </c:pt>
                <c:pt idx="12">
                  <c:v>Infiltrations ou inondations dues à un problème d'étanchéité ou d'isolation</c:v>
                </c:pt>
                <c:pt idx="13">
                  <c:v>Problèmes d'évacuation d'eau au cours des 3 derniers mois</c:v>
                </c:pt>
                <c:pt idx="14">
                  <c:v> Installation insuffisante de chauffage</c:v>
                </c:pt>
                <c:pt idx="15">
                  <c:v>Remontées fréquentes d'odeur dans le logement liées à l'installation sanitaire</c:v>
                </c:pt>
              </c:strCache>
            </c:strRef>
          </c:cat>
          <c:val>
            <c:numRef>
              <c:f>'Article 1 - Graphique 21'!$B$4:$B$19</c:f>
              <c:numCache>
                <c:formatCode>0.0</c:formatCode>
                <c:ptCount val="16"/>
                <c:pt idx="0">
                  <c:v>0.14000000000000001</c:v>
                </c:pt>
                <c:pt idx="1">
                  <c:v>0.24</c:v>
                </c:pt>
                <c:pt idx="2">
                  <c:v>0.37</c:v>
                </c:pt>
                <c:pt idx="3">
                  <c:v>0.47</c:v>
                </c:pt>
                <c:pt idx="4">
                  <c:v>1.03</c:v>
                </c:pt>
                <c:pt idx="5">
                  <c:v>1.3</c:v>
                </c:pt>
                <c:pt idx="6">
                  <c:v>1.45</c:v>
                </c:pt>
                <c:pt idx="7">
                  <c:v>2.95</c:v>
                </c:pt>
                <c:pt idx="8">
                  <c:v>3</c:v>
                </c:pt>
                <c:pt idx="9">
                  <c:v>3.3</c:v>
                </c:pt>
                <c:pt idx="10">
                  <c:v>3.34</c:v>
                </c:pt>
                <c:pt idx="11">
                  <c:v>3.4</c:v>
                </c:pt>
                <c:pt idx="12">
                  <c:v>7.15</c:v>
                </c:pt>
                <c:pt idx="13">
                  <c:v>8.0299999999999994</c:v>
                </c:pt>
                <c:pt idx="14">
                  <c:v>8.2100000000000009</c:v>
                </c:pt>
                <c:pt idx="15">
                  <c:v>8.6999999999999993</c:v>
                </c:pt>
              </c:numCache>
            </c:numRef>
          </c:val>
          <c:extLst xmlns:c16r2="http://schemas.microsoft.com/office/drawing/2015/06/chart">
            <c:ext xmlns:c16="http://schemas.microsoft.com/office/drawing/2014/chart" uri="{C3380CC4-5D6E-409C-BE32-E72D297353CC}">
              <c16:uniqueId val="{00000000-2A09-4904-9013-9C373F8E6F52}"/>
            </c:ext>
          </c:extLst>
        </c:ser>
        <c:ser>
          <c:idx val="1"/>
          <c:order val="1"/>
          <c:tx>
            <c:strRef>
              <c:f>'Article 1 - Graphique 21'!$C$3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21'!$A$4:$A$19</c:f>
              <c:strCache>
                <c:ptCount val="16"/>
                <c:pt idx="0">
                  <c:v>Logement sans eau courante</c:v>
                </c:pt>
                <c:pt idx="1">
                  <c:v>Construction provisoire ou habitation de fortune</c:v>
                </c:pt>
                <c:pt idx="2">
                  <c:v>Pas d'installation pour faire la cuisine</c:v>
                </c:pt>
                <c:pt idx="3">
                  <c:v>Aucun moyen de chauffage</c:v>
                </c:pt>
                <c:pt idx="4">
                  <c:v>Pas de WC</c:v>
                </c:pt>
                <c:pt idx="5">
                  <c:v>Manque d'installation sanitaire (salle de bain)</c:v>
                </c:pt>
                <c:pt idx="6">
                  <c:v>Le logement a fait l'objet d'un signalement portant sur son caractère insalubre, dangereux…</c:v>
                </c:pt>
                <c:pt idx="7">
                  <c:v>Pas de prise de terre dans le logement</c:v>
                </c:pt>
                <c:pt idx="8">
                  <c:v>Panne durable de l'installation de chauffage</c:v>
                </c:pt>
                <c:pt idx="9">
                  <c:v>Fils électriques degradés</c:v>
                </c:pt>
                <c:pt idx="10">
                  <c:v>Infiltrations ou inondations dues à une fuite d'eau dans la plomberie du logement</c:v>
                </c:pt>
                <c:pt idx="11">
                  <c:v>Façade principale très dégradée avec des fissures profondes</c:v>
                </c:pt>
                <c:pt idx="12">
                  <c:v>Infiltrations ou inondations dues à un problème d'étanchéité ou d'isolation</c:v>
                </c:pt>
                <c:pt idx="13">
                  <c:v>Problèmes d'évacuation d'eau au cours des 3 derniers mois</c:v>
                </c:pt>
                <c:pt idx="14">
                  <c:v> Installation insuffisante de chauffage</c:v>
                </c:pt>
                <c:pt idx="15">
                  <c:v>Remontées fréquentes d'odeur dans le logement liées à l'installation sanitaire</c:v>
                </c:pt>
              </c:strCache>
            </c:strRef>
          </c:cat>
          <c:val>
            <c:numRef>
              <c:f>'Article 1 - Graphique 21'!$C$4:$C$19</c:f>
              <c:numCache>
                <c:formatCode>0.0</c:formatCode>
                <c:ptCount val="16"/>
                <c:pt idx="0">
                  <c:v>0.02</c:v>
                </c:pt>
                <c:pt idx="1">
                  <c:v>0.11</c:v>
                </c:pt>
                <c:pt idx="2">
                  <c:v>0.23</c:v>
                </c:pt>
                <c:pt idx="3">
                  <c:v>0.33</c:v>
                </c:pt>
                <c:pt idx="4">
                  <c:v>0.56999999999999995</c:v>
                </c:pt>
                <c:pt idx="5">
                  <c:v>0.66</c:v>
                </c:pt>
                <c:pt idx="6">
                  <c:v>0.71</c:v>
                </c:pt>
                <c:pt idx="7">
                  <c:v>1.71</c:v>
                </c:pt>
                <c:pt idx="8">
                  <c:v>2.95</c:v>
                </c:pt>
                <c:pt idx="9">
                  <c:v>1.3</c:v>
                </c:pt>
                <c:pt idx="10">
                  <c:v>2.2999999999999998</c:v>
                </c:pt>
                <c:pt idx="11">
                  <c:v>1.4</c:v>
                </c:pt>
                <c:pt idx="12">
                  <c:v>5.41</c:v>
                </c:pt>
                <c:pt idx="13">
                  <c:v>4.37</c:v>
                </c:pt>
                <c:pt idx="14">
                  <c:v>4.95</c:v>
                </c:pt>
                <c:pt idx="15">
                  <c:v>5.45</c:v>
                </c:pt>
              </c:numCache>
            </c:numRef>
          </c:val>
          <c:extLst xmlns:c16r2="http://schemas.microsoft.com/office/drawing/2015/06/chart">
            <c:ext xmlns:c16="http://schemas.microsoft.com/office/drawing/2014/chart" uri="{C3380CC4-5D6E-409C-BE32-E72D297353CC}">
              <c16:uniqueId val="{00000001-2A09-4904-9013-9C373F8E6F52}"/>
            </c:ext>
          </c:extLst>
        </c:ser>
        <c:ser>
          <c:idx val="2"/>
          <c:order val="2"/>
          <c:tx>
            <c:strRef>
              <c:f>'Article 1 - Graphique 21'!$D$3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21'!$A$4:$A$19</c:f>
              <c:strCache>
                <c:ptCount val="16"/>
                <c:pt idx="0">
                  <c:v>Logement sans eau courante</c:v>
                </c:pt>
                <c:pt idx="1">
                  <c:v>Construction provisoire ou habitation de fortune</c:v>
                </c:pt>
                <c:pt idx="2">
                  <c:v>Pas d'installation pour faire la cuisine</c:v>
                </c:pt>
                <c:pt idx="3">
                  <c:v>Aucun moyen de chauffage</c:v>
                </c:pt>
                <c:pt idx="4">
                  <c:v>Pas de WC</c:v>
                </c:pt>
                <c:pt idx="5">
                  <c:v>Manque d'installation sanitaire (salle de bain)</c:v>
                </c:pt>
                <c:pt idx="6">
                  <c:v>Le logement a fait l'objet d'un signalement portant sur son caractère insalubre, dangereux…</c:v>
                </c:pt>
                <c:pt idx="7">
                  <c:v>Pas de prise de terre dans le logement</c:v>
                </c:pt>
                <c:pt idx="8">
                  <c:v>Panne durable de l'installation de chauffage</c:v>
                </c:pt>
                <c:pt idx="9">
                  <c:v>Fils électriques degradés</c:v>
                </c:pt>
                <c:pt idx="10">
                  <c:v>Infiltrations ou inondations dues à une fuite d'eau dans la plomberie du logement</c:v>
                </c:pt>
                <c:pt idx="11">
                  <c:v>Façade principale très dégradée avec des fissures profondes</c:v>
                </c:pt>
                <c:pt idx="12">
                  <c:v>Infiltrations ou inondations dues à un problème d'étanchéité ou d'isolation</c:v>
                </c:pt>
                <c:pt idx="13">
                  <c:v>Problèmes d'évacuation d'eau au cours des 3 derniers mois</c:v>
                </c:pt>
                <c:pt idx="14">
                  <c:v> Installation insuffisante de chauffage</c:v>
                </c:pt>
                <c:pt idx="15">
                  <c:v>Remontées fréquentes d'odeur dans le logement liées à l'installation sanitaire</c:v>
                </c:pt>
              </c:strCache>
            </c:strRef>
          </c:cat>
          <c:val>
            <c:numRef>
              <c:f>'Article 1 - Graphique 21'!$D$4:$D$19</c:f>
              <c:numCache>
                <c:formatCode>0.0</c:formatCode>
                <c:ptCount val="16"/>
                <c:pt idx="0">
                  <c:v>0.04</c:v>
                </c:pt>
                <c:pt idx="1">
                  <c:v>0.03</c:v>
                </c:pt>
                <c:pt idx="2">
                  <c:v>0.14000000000000001</c:v>
                </c:pt>
                <c:pt idx="3">
                  <c:v>0.19</c:v>
                </c:pt>
                <c:pt idx="4">
                  <c:v>0.17</c:v>
                </c:pt>
                <c:pt idx="5">
                  <c:v>0.28000000000000003</c:v>
                </c:pt>
                <c:pt idx="6">
                  <c:v>0.33</c:v>
                </c:pt>
                <c:pt idx="7">
                  <c:v>0.86</c:v>
                </c:pt>
                <c:pt idx="8">
                  <c:v>2.04</c:v>
                </c:pt>
                <c:pt idx="9">
                  <c:v>0.8</c:v>
                </c:pt>
                <c:pt idx="10">
                  <c:v>1.98</c:v>
                </c:pt>
                <c:pt idx="11">
                  <c:v>0.69</c:v>
                </c:pt>
                <c:pt idx="12">
                  <c:v>5.56</c:v>
                </c:pt>
                <c:pt idx="13">
                  <c:v>3.91</c:v>
                </c:pt>
                <c:pt idx="14">
                  <c:v>3.19</c:v>
                </c:pt>
                <c:pt idx="15">
                  <c:v>3.22</c:v>
                </c:pt>
              </c:numCache>
            </c:numRef>
          </c:val>
          <c:extLst xmlns:c16r2="http://schemas.microsoft.com/office/drawing/2015/06/chart">
            <c:ext xmlns:c16="http://schemas.microsoft.com/office/drawing/2014/chart" uri="{C3380CC4-5D6E-409C-BE32-E72D297353CC}">
              <c16:uniqueId val="{00000002-2A09-4904-9013-9C373F8E6F52}"/>
            </c:ext>
          </c:extLst>
        </c:ser>
        <c:dLbls>
          <c:showLegendKey val="0"/>
          <c:showVal val="0"/>
          <c:showCatName val="0"/>
          <c:showSerName val="0"/>
          <c:showPercent val="0"/>
          <c:showBubbleSize val="0"/>
        </c:dLbls>
        <c:gapWidth val="150"/>
        <c:axId val="133616768"/>
        <c:axId val="133618304"/>
      </c:barChart>
      <c:catAx>
        <c:axId val="133616768"/>
        <c:scaling>
          <c:orientation val="minMax"/>
        </c:scaling>
        <c:delete val="0"/>
        <c:axPos val="l"/>
        <c:numFmt formatCode="General" sourceLinked="1"/>
        <c:majorTickMark val="out"/>
        <c:minorTickMark val="none"/>
        <c:tickLblPos val="nextTo"/>
        <c:txPr>
          <a:bodyPr/>
          <a:lstStyle/>
          <a:p>
            <a:pPr>
              <a:defRPr sz="800" baseline="0"/>
            </a:pPr>
            <a:endParaRPr lang="fr-FR"/>
          </a:p>
        </c:txPr>
        <c:crossAx val="133618304"/>
        <c:crosses val="autoZero"/>
        <c:auto val="1"/>
        <c:lblAlgn val="ctr"/>
        <c:lblOffset val="100"/>
        <c:noMultiLvlLbl val="0"/>
      </c:catAx>
      <c:valAx>
        <c:axId val="133618304"/>
        <c:scaling>
          <c:orientation val="minMax"/>
        </c:scaling>
        <c:delete val="0"/>
        <c:axPos val="b"/>
        <c:majorGridlines/>
        <c:numFmt formatCode="0.0" sourceLinked="1"/>
        <c:majorTickMark val="out"/>
        <c:minorTickMark val="none"/>
        <c:tickLblPos val="nextTo"/>
        <c:crossAx val="13361676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22'!$A$4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22'!$B$3:$E$3</c:f>
              <c:strCache>
                <c:ptCount val="4"/>
                <c:pt idx="0">
                  <c:v>Bruits perçus le jour…</c:v>
                </c:pt>
                <c:pt idx="1">
                  <c:v>...dont liés au voisinage</c:v>
                </c:pt>
                <c:pt idx="2">
                  <c:v>…dont liés à la circulation</c:v>
                </c:pt>
                <c:pt idx="3">
                  <c:v>Bruits perçus la nuit</c:v>
                </c:pt>
              </c:strCache>
            </c:strRef>
          </c:cat>
          <c:val>
            <c:numRef>
              <c:f>'Article 1 - Graphique 22'!$B$4:$E$4</c:f>
              <c:numCache>
                <c:formatCode>0.0</c:formatCode>
                <c:ptCount val="4"/>
                <c:pt idx="0">
                  <c:v>29.95</c:v>
                </c:pt>
                <c:pt idx="1">
                  <c:v>46.85</c:v>
                </c:pt>
                <c:pt idx="2">
                  <c:v>46.46</c:v>
                </c:pt>
                <c:pt idx="3">
                  <c:v>17.29</c:v>
                </c:pt>
              </c:numCache>
            </c:numRef>
          </c:val>
          <c:extLst xmlns:c16r2="http://schemas.microsoft.com/office/drawing/2015/06/chart">
            <c:ext xmlns:c16="http://schemas.microsoft.com/office/drawing/2014/chart" uri="{C3380CC4-5D6E-409C-BE32-E72D297353CC}">
              <c16:uniqueId val="{00000000-E9FC-4343-8EC1-E892C55FEDD9}"/>
            </c:ext>
          </c:extLst>
        </c:ser>
        <c:ser>
          <c:idx val="1"/>
          <c:order val="1"/>
          <c:tx>
            <c:strRef>
              <c:f>'Article 1 - Graphique 22'!$A$5</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22'!$B$3:$E$3</c:f>
              <c:strCache>
                <c:ptCount val="4"/>
                <c:pt idx="0">
                  <c:v>Bruits perçus le jour…</c:v>
                </c:pt>
                <c:pt idx="1">
                  <c:v>...dont liés au voisinage</c:v>
                </c:pt>
                <c:pt idx="2">
                  <c:v>…dont liés à la circulation</c:v>
                </c:pt>
                <c:pt idx="3">
                  <c:v>Bruits perçus la nuit</c:v>
                </c:pt>
              </c:strCache>
            </c:strRef>
          </c:cat>
          <c:val>
            <c:numRef>
              <c:f>'Article 1 - Graphique 22'!$B$5:$E$5</c:f>
              <c:numCache>
                <c:formatCode>0.0</c:formatCode>
                <c:ptCount val="4"/>
                <c:pt idx="0">
                  <c:v>21.52</c:v>
                </c:pt>
                <c:pt idx="1">
                  <c:v>40.869999999999997</c:v>
                </c:pt>
                <c:pt idx="2">
                  <c:v>50.36</c:v>
                </c:pt>
                <c:pt idx="3">
                  <c:v>10.280000000000001</c:v>
                </c:pt>
              </c:numCache>
            </c:numRef>
          </c:val>
          <c:extLst xmlns:c16r2="http://schemas.microsoft.com/office/drawing/2015/06/chart">
            <c:ext xmlns:c16="http://schemas.microsoft.com/office/drawing/2014/chart" uri="{C3380CC4-5D6E-409C-BE32-E72D297353CC}">
              <c16:uniqueId val="{00000001-E9FC-4343-8EC1-E892C55FEDD9}"/>
            </c:ext>
          </c:extLst>
        </c:ser>
        <c:ser>
          <c:idx val="2"/>
          <c:order val="2"/>
          <c:tx>
            <c:strRef>
              <c:f>'Article 1 - Graphique 22'!$A$6</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22'!$B$3:$E$3</c:f>
              <c:strCache>
                <c:ptCount val="4"/>
                <c:pt idx="0">
                  <c:v>Bruits perçus le jour…</c:v>
                </c:pt>
                <c:pt idx="1">
                  <c:v>...dont liés au voisinage</c:v>
                </c:pt>
                <c:pt idx="2">
                  <c:v>…dont liés à la circulation</c:v>
                </c:pt>
                <c:pt idx="3">
                  <c:v>Bruits perçus la nuit</c:v>
                </c:pt>
              </c:strCache>
            </c:strRef>
          </c:cat>
          <c:val>
            <c:numRef>
              <c:f>'Article 1 - Graphique 22'!$B$6:$E$6</c:f>
              <c:numCache>
                <c:formatCode>0.0</c:formatCode>
                <c:ptCount val="4"/>
                <c:pt idx="0">
                  <c:v>18.850000000000001</c:v>
                </c:pt>
                <c:pt idx="1">
                  <c:v>31.31</c:v>
                </c:pt>
                <c:pt idx="2">
                  <c:v>59.33</c:v>
                </c:pt>
                <c:pt idx="3">
                  <c:v>8.15</c:v>
                </c:pt>
              </c:numCache>
            </c:numRef>
          </c:val>
          <c:extLst xmlns:c16r2="http://schemas.microsoft.com/office/drawing/2015/06/chart">
            <c:ext xmlns:c16="http://schemas.microsoft.com/office/drawing/2014/chart" uri="{C3380CC4-5D6E-409C-BE32-E72D297353CC}">
              <c16:uniqueId val="{00000002-E9FC-4343-8EC1-E892C55FEDD9}"/>
            </c:ext>
          </c:extLst>
        </c:ser>
        <c:dLbls>
          <c:showLegendKey val="0"/>
          <c:showVal val="0"/>
          <c:showCatName val="0"/>
          <c:showSerName val="0"/>
          <c:showPercent val="0"/>
          <c:showBubbleSize val="0"/>
        </c:dLbls>
        <c:gapWidth val="150"/>
        <c:axId val="134299008"/>
        <c:axId val="134304896"/>
      </c:barChart>
      <c:catAx>
        <c:axId val="134299008"/>
        <c:scaling>
          <c:orientation val="minMax"/>
        </c:scaling>
        <c:delete val="0"/>
        <c:axPos val="b"/>
        <c:numFmt formatCode="General" sourceLinked="0"/>
        <c:majorTickMark val="out"/>
        <c:minorTickMark val="none"/>
        <c:tickLblPos val="nextTo"/>
        <c:crossAx val="134304896"/>
        <c:crosses val="autoZero"/>
        <c:auto val="1"/>
        <c:lblAlgn val="ctr"/>
        <c:lblOffset val="100"/>
        <c:noMultiLvlLbl val="0"/>
      </c:catAx>
      <c:valAx>
        <c:axId val="134304896"/>
        <c:scaling>
          <c:orientation val="minMax"/>
        </c:scaling>
        <c:delete val="0"/>
        <c:axPos val="l"/>
        <c:majorGridlines/>
        <c:numFmt formatCode="0.0" sourceLinked="1"/>
        <c:majorTickMark val="out"/>
        <c:minorTickMark val="none"/>
        <c:tickLblPos val="nextTo"/>
        <c:crossAx val="1342990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23'!$A$4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23'!$B$3:$D$3</c:f>
              <c:strCache>
                <c:ptCount val="3"/>
                <c:pt idx="0">
                  <c:v>Problème de délinquance, 
violence ou vandalisme dans les environs</c:v>
                </c:pt>
                <c:pt idx="1">
                  <c:v>Victime ou témoin d'un acte de vandalisme
 (vol ou agression) 
dans le quartier au cours des 12 derniers mois</c:v>
                </c:pt>
                <c:pt idx="2">
                  <c:v>Mauvaise opinion sur la sécurité du quartier</c:v>
                </c:pt>
              </c:strCache>
            </c:strRef>
          </c:cat>
          <c:val>
            <c:numRef>
              <c:f>'Article 1 - Graphique 23'!$B$4:$D$4</c:f>
              <c:numCache>
                <c:formatCode>0.0</c:formatCode>
                <c:ptCount val="3"/>
                <c:pt idx="0">
                  <c:v>7.82</c:v>
                </c:pt>
                <c:pt idx="1">
                  <c:v>8.91</c:v>
                </c:pt>
                <c:pt idx="2">
                  <c:v>8.1</c:v>
                </c:pt>
              </c:numCache>
            </c:numRef>
          </c:val>
          <c:extLst xmlns:c16r2="http://schemas.microsoft.com/office/drawing/2015/06/chart">
            <c:ext xmlns:c16="http://schemas.microsoft.com/office/drawing/2014/chart" uri="{C3380CC4-5D6E-409C-BE32-E72D297353CC}">
              <c16:uniqueId val="{00000000-153C-4BFD-91B3-29D2D07B2AC2}"/>
            </c:ext>
          </c:extLst>
        </c:ser>
        <c:ser>
          <c:idx val="1"/>
          <c:order val="1"/>
          <c:tx>
            <c:strRef>
              <c:f>'Article 1 - Graphique 23'!$A$5</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23'!$B$3:$D$3</c:f>
              <c:strCache>
                <c:ptCount val="3"/>
                <c:pt idx="0">
                  <c:v>Problème de délinquance, 
violence ou vandalisme dans les environs</c:v>
                </c:pt>
                <c:pt idx="1">
                  <c:v>Victime ou témoin d'un acte de vandalisme
 (vol ou agression) 
dans le quartier au cours des 12 derniers mois</c:v>
                </c:pt>
                <c:pt idx="2">
                  <c:v>Mauvaise opinion sur la sécurité du quartier</c:v>
                </c:pt>
              </c:strCache>
            </c:strRef>
          </c:cat>
          <c:val>
            <c:numRef>
              <c:f>'Article 1 - Graphique 23'!$B$5:$D$5</c:f>
              <c:numCache>
                <c:formatCode>0.0</c:formatCode>
                <c:ptCount val="3"/>
                <c:pt idx="0">
                  <c:v>4.99</c:v>
                </c:pt>
                <c:pt idx="1">
                  <c:v>7.22</c:v>
                </c:pt>
                <c:pt idx="2">
                  <c:v>4.24</c:v>
                </c:pt>
              </c:numCache>
            </c:numRef>
          </c:val>
          <c:extLst xmlns:c16r2="http://schemas.microsoft.com/office/drawing/2015/06/chart">
            <c:ext xmlns:c16="http://schemas.microsoft.com/office/drawing/2014/chart" uri="{C3380CC4-5D6E-409C-BE32-E72D297353CC}">
              <c16:uniqueId val="{00000001-153C-4BFD-91B3-29D2D07B2AC2}"/>
            </c:ext>
          </c:extLst>
        </c:ser>
        <c:ser>
          <c:idx val="2"/>
          <c:order val="2"/>
          <c:tx>
            <c:strRef>
              <c:f>'Article 1 - Graphique 23'!$A$6</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23'!$B$3:$D$3</c:f>
              <c:strCache>
                <c:ptCount val="3"/>
                <c:pt idx="0">
                  <c:v>Problème de délinquance, 
violence ou vandalisme dans les environs</c:v>
                </c:pt>
                <c:pt idx="1">
                  <c:v>Victime ou témoin d'un acte de vandalisme
 (vol ou agression) 
dans le quartier au cours des 12 derniers mois</c:v>
                </c:pt>
                <c:pt idx="2">
                  <c:v>Mauvaise opinion sur la sécurité du quartier</c:v>
                </c:pt>
              </c:strCache>
            </c:strRef>
          </c:cat>
          <c:val>
            <c:numRef>
              <c:f>'Article 1 - Graphique 23'!$B$6:$D$6</c:f>
              <c:numCache>
                <c:formatCode>0.0</c:formatCode>
                <c:ptCount val="3"/>
                <c:pt idx="0">
                  <c:v>3.82</c:v>
                </c:pt>
                <c:pt idx="1">
                  <c:v>7.42</c:v>
                </c:pt>
                <c:pt idx="2">
                  <c:v>3.56</c:v>
                </c:pt>
              </c:numCache>
            </c:numRef>
          </c:val>
          <c:extLst xmlns:c16r2="http://schemas.microsoft.com/office/drawing/2015/06/chart">
            <c:ext xmlns:c16="http://schemas.microsoft.com/office/drawing/2014/chart" uri="{C3380CC4-5D6E-409C-BE32-E72D297353CC}">
              <c16:uniqueId val="{00000002-153C-4BFD-91B3-29D2D07B2AC2}"/>
            </c:ext>
          </c:extLst>
        </c:ser>
        <c:dLbls>
          <c:showLegendKey val="0"/>
          <c:showVal val="0"/>
          <c:showCatName val="0"/>
          <c:showSerName val="0"/>
          <c:showPercent val="0"/>
          <c:showBubbleSize val="0"/>
        </c:dLbls>
        <c:gapWidth val="150"/>
        <c:axId val="135391488"/>
        <c:axId val="135417856"/>
      </c:barChart>
      <c:catAx>
        <c:axId val="135391488"/>
        <c:scaling>
          <c:orientation val="minMax"/>
        </c:scaling>
        <c:delete val="0"/>
        <c:axPos val="b"/>
        <c:numFmt formatCode="General" sourceLinked="0"/>
        <c:majorTickMark val="out"/>
        <c:minorTickMark val="none"/>
        <c:tickLblPos val="nextTo"/>
        <c:txPr>
          <a:bodyPr/>
          <a:lstStyle/>
          <a:p>
            <a:pPr>
              <a:defRPr sz="900"/>
            </a:pPr>
            <a:endParaRPr lang="fr-FR"/>
          </a:p>
        </c:txPr>
        <c:crossAx val="135417856"/>
        <c:crosses val="autoZero"/>
        <c:auto val="1"/>
        <c:lblAlgn val="ctr"/>
        <c:lblOffset val="100"/>
        <c:noMultiLvlLbl val="0"/>
      </c:catAx>
      <c:valAx>
        <c:axId val="135417856"/>
        <c:scaling>
          <c:orientation val="minMax"/>
        </c:scaling>
        <c:delete val="0"/>
        <c:axPos val="l"/>
        <c:majorGridlines/>
        <c:numFmt formatCode="0.0" sourceLinked="1"/>
        <c:majorTickMark val="out"/>
        <c:minorTickMark val="none"/>
        <c:tickLblPos val="nextTo"/>
        <c:crossAx val="13539148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24'!$A$4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24'!$B$3:$D$3</c:f>
              <c:strCache>
                <c:ptCount val="3"/>
                <c:pt idx="0">
                  <c:v>Absence d'espaces verts dans le quartier</c:v>
                </c:pt>
                <c:pt idx="1">
                  <c:v>Mauvaise opinion sur la qualité de l'air dans le quartier
(poussière, pollution, odeur)</c:v>
                </c:pt>
                <c:pt idx="2">
                  <c:v>Problème de pollution, d'environnement</c:v>
                </c:pt>
              </c:strCache>
            </c:strRef>
          </c:cat>
          <c:val>
            <c:numRef>
              <c:f>'Article 1 - Graphique 24'!$B$4:$D$4</c:f>
              <c:numCache>
                <c:formatCode>0.0</c:formatCode>
                <c:ptCount val="3"/>
                <c:pt idx="0">
                  <c:v>15.89</c:v>
                </c:pt>
                <c:pt idx="1">
                  <c:v>7.72</c:v>
                </c:pt>
                <c:pt idx="2">
                  <c:v>5.3</c:v>
                </c:pt>
              </c:numCache>
            </c:numRef>
          </c:val>
          <c:extLst xmlns:c16r2="http://schemas.microsoft.com/office/drawing/2015/06/chart">
            <c:ext xmlns:c16="http://schemas.microsoft.com/office/drawing/2014/chart" uri="{C3380CC4-5D6E-409C-BE32-E72D297353CC}">
              <c16:uniqueId val="{00000000-325D-4DCC-93E1-D6A83FFE1E59}"/>
            </c:ext>
          </c:extLst>
        </c:ser>
        <c:ser>
          <c:idx val="1"/>
          <c:order val="1"/>
          <c:tx>
            <c:strRef>
              <c:f>'Article 1 - Graphique 24'!$A$5</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24'!$B$3:$D$3</c:f>
              <c:strCache>
                <c:ptCount val="3"/>
                <c:pt idx="0">
                  <c:v>Absence d'espaces verts dans le quartier</c:v>
                </c:pt>
                <c:pt idx="1">
                  <c:v>Mauvaise opinion sur la qualité de l'air dans le quartier
(poussière, pollution, odeur)</c:v>
                </c:pt>
                <c:pt idx="2">
                  <c:v>Problème de pollution, d'environnement</c:v>
                </c:pt>
              </c:strCache>
            </c:strRef>
          </c:cat>
          <c:val>
            <c:numRef>
              <c:f>'Article 1 - Graphique 24'!$B$5:$D$5</c:f>
              <c:numCache>
                <c:formatCode>0.0</c:formatCode>
                <c:ptCount val="3"/>
                <c:pt idx="0">
                  <c:v>14.55</c:v>
                </c:pt>
                <c:pt idx="1">
                  <c:v>4.78</c:v>
                </c:pt>
                <c:pt idx="2">
                  <c:v>3.6</c:v>
                </c:pt>
              </c:numCache>
            </c:numRef>
          </c:val>
          <c:extLst xmlns:c16r2="http://schemas.microsoft.com/office/drawing/2015/06/chart">
            <c:ext xmlns:c16="http://schemas.microsoft.com/office/drawing/2014/chart" uri="{C3380CC4-5D6E-409C-BE32-E72D297353CC}">
              <c16:uniqueId val="{00000001-325D-4DCC-93E1-D6A83FFE1E59}"/>
            </c:ext>
          </c:extLst>
        </c:ser>
        <c:ser>
          <c:idx val="2"/>
          <c:order val="2"/>
          <c:tx>
            <c:strRef>
              <c:f>'Article 1 - Graphique 24'!$A$6</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24'!$B$3:$D$3</c:f>
              <c:strCache>
                <c:ptCount val="3"/>
                <c:pt idx="0">
                  <c:v>Absence d'espaces verts dans le quartier</c:v>
                </c:pt>
                <c:pt idx="1">
                  <c:v>Mauvaise opinion sur la qualité de l'air dans le quartier
(poussière, pollution, odeur)</c:v>
                </c:pt>
                <c:pt idx="2">
                  <c:v>Problème de pollution, d'environnement</c:v>
                </c:pt>
              </c:strCache>
            </c:strRef>
          </c:cat>
          <c:val>
            <c:numRef>
              <c:f>'Article 1 - Graphique 24'!$B$6:$D$6</c:f>
              <c:numCache>
                <c:formatCode>0.0</c:formatCode>
                <c:ptCount val="3"/>
                <c:pt idx="0">
                  <c:v>10.79</c:v>
                </c:pt>
                <c:pt idx="1">
                  <c:v>4.3899999999999997</c:v>
                </c:pt>
                <c:pt idx="2">
                  <c:v>3.79</c:v>
                </c:pt>
              </c:numCache>
            </c:numRef>
          </c:val>
          <c:extLst xmlns:c16r2="http://schemas.microsoft.com/office/drawing/2015/06/chart">
            <c:ext xmlns:c16="http://schemas.microsoft.com/office/drawing/2014/chart" uri="{C3380CC4-5D6E-409C-BE32-E72D297353CC}">
              <c16:uniqueId val="{00000002-325D-4DCC-93E1-D6A83FFE1E59}"/>
            </c:ext>
          </c:extLst>
        </c:ser>
        <c:dLbls>
          <c:showLegendKey val="0"/>
          <c:showVal val="0"/>
          <c:showCatName val="0"/>
          <c:showSerName val="0"/>
          <c:showPercent val="0"/>
          <c:showBubbleSize val="0"/>
        </c:dLbls>
        <c:gapWidth val="150"/>
        <c:axId val="135656576"/>
        <c:axId val="135658112"/>
      </c:barChart>
      <c:catAx>
        <c:axId val="135656576"/>
        <c:scaling>
          <c:orientation val="minMax"/>
        </c:scaling>
        <c:delete val="0"/>
        <c:axPos val="b"/>
        <c:numFmt formatCode="General" sourceLinked="0"/>
        <c:majorTickMark val="out"/>
        <c:minorTickMark val="none"/>
        <c:tickLblPos val="nextTo"/>
        <c:crossAx val="135658112"/>
        <c:crosses val="autoZero"/>
        <c:auto val="1"/>
        <c:lblAlgn val="ctr"/>
        <c:lblOffset val="100"/>
        <c:noMultiLvlLbl val="0"/>
      </c:catAx>
      <c:valAx>
        <c:axId val="135658112"/>
        <c:scaling>
          <c:orientation val="minMax"/>
        </c:scaling>
        <c:delete val="0"/>
        <c:axPos val="l"/>
        <c:majorGridlines/>
        <c:numFmt formatCode="0.0" sourceLinked="1"/>
        <c:majorTickMark val="out"/>
        <c:minorTickMark val="none"/>
        <c:tickLblPos val="nextTo"/>
        <c:crossAx val="1356565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25'!$A$4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25'!$B$3:$C$3</c:f>
              <c:strCache>
                <c:ptCount val="2"/>
                <c:pt idx="0">
                  <c:v>Bonne opinion sur l'accessibilité en transport en commun</c:v>
                </c:pt>
                <c:pt idx="1">
                  <c:v>Bonne opinion sur la proximité des commerces</c:v>
                </c:pt>
              </c:strCache>
            </c:strRef>
          </c:cat>
          <c:val>
            <c:numRef>
              <c:f>'Article 1 - Graphique 25'!$B$4:$C$4</c:f>
              <c:numCache>
                <c:formatCode>0.0</c:formatCode>
                <c:ptCount val="2"/>
                <c:pt idx="0">
                  <c:v>58.82</c:v>
                </c:pt>
                <c:pt idx="1">
                  <c:v>67.7</c:v>
                </c:pt>
              </c:numCache>
            </c:numRef>
          </c:val>
          <c:extLst xmlns:c16r2="http://schemas.microsoft.com/office/drawing/2015/06/chart">
            <c:ext xmlns:c16="http://schemas.microsoft.com/office/drawing/2014/chart" uri="{C3380CC4-5D6E-409C-BE32-E72D297353CC}">
              <c16:uniqueId val="{00000000-1BF9-4B42-8499-3B4B6A1CFCAD}"/>
            </c:ext>
          </c:extLst>
        </c:ser>
        <c:ser>
          <c:idx val="1"/>
          <c:order val="1"/>
          <c:tx>
            <c:strRef>
              <c:f>'Article 1 - Graphique 25'!$A$5</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25'!$B$3:$C$3</c:f>
              <c:strCache>
                <c:ptCount val="2"/>
                <c:pt idx="0">
                  <c:v>Bonne opinion sur l'accessibilité en transport en commun</c:v>
                </c:pt>
                <c:pt idx="1">
                  <c:v>Bonne opinion sur la proximité des commerces</c:v>
                </c:pt>
              </c:strCache>
            </c:strRef>
          </c:cat>
          <c:val>
            <c:numRef>
              <c:f>'Article 1 - Graphique 25'!$B$5:$C$5</c:f>
              <c:numCache>
                <c:formatCode>0.0</c:formatCode>
                <c:ptCount val="2"/>
                <c:pt idx="0">
                  <c:v>49.96</c:v>
                </c:pt>
                <c:pt idx="1">
                  <c:v>65.34</c:v>
                </c:pt>
              </c:numCache>
            </c:numRef>
          </c:val>
          <c:extLst xmlns:c16r2="http://schemas.microsoft.com/office/drawing/2015/06/chart">
            <c:ext xmlns:c16="http://schemas.microsoft.com/office/drawing/2014/chart" uri="{C3380CC4-5D6E-409C-BE32-E72D297353CC}">
              <c16:uniqueId val="{00000001-1BF9-4B42-8499-3B4B6A1CFCAD}"/>
            </c:ext>
          </c:extLst>
        </c:ser>
        <c:ser>
          <c:idx val="2"/>
          <c:order val="2"/>
          <c:tx>
            <c:strRef>
              <c:f>'Article 1 - Graphique 25'!$A$6</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25'!$B$3:$C$3</c:f>
              <c:strCache>
                <c:ptCount val="2"/>
                <c:pt idx="0">
                  <c:v>Bonne opinion sur l'accessibilité en transport en commun</c:v>
                </c:pt>
                <c:pt idx="1">
                  <c:v>Bonne opinion sur la proximité des commerces</c:v>
                </c:pt>
              </c:strCache>
            </c:strRef>
          </c:cat>
          <c:val>
            <c:numRef>
              <c:f>'Article 1 - Graphique 25'!$B$6:$C$6</c:f>
              <c:numCache>
                <c:formatCode>0.0</c:formatCode>
                <c:ptCount val="2"/>
                <c:pt idx="0">
                  <c:v>51.95</c:v>
                </c:pt>
                <c:pt idx="1">
                  <c:v>64.25</c:v>
                </c:pt>
              </c:numCache>
            </c:numRef>
          </c:val>
          <c:extLst xmlns:c16r2="http://schemas.microsoft.com/office/drawing/2015/06/chart">
            <c:ext xmlns:c16="http://schemas.microsoft.com/office/drawing/2014/chart" uri="{C3380CC4-5D6E-409C-BE32-E72D297353CC}">
              <c16:uniqueId val="{00000002-1BF9-4B42-8499-3B4B6A1CFCAD}"/>
            </c:ext>
          </c:extLst>
        </c:ser>
        <c:dLbls>
          <c:showLegendKey val="0"/>
          <c:showVal val="0"/>
          <c:showCatName val="0"/>
          <c:showSerName val="0"/>
          <c:showPercent val="0"/>
          <c:showBubbleSize val="0"/>
        </c:dLbls>
        <c:gapWidth val="150"/>
        <c:axId val="144920576"/>
        <c:axId val="144922112"/>
      </c:barChart>
      <c:catAx>
        <c:axId val="144920576"/>
        <c:scaling>
          <c:orientation val="minMax"/>
        </c:scaling>
        <c:delete val="0"/>
        <c:axPos val="b"/>
        <c:numFmt formatCode="General" sourceLinked="0"/>
        <c:majorTickMark val="out"/>
        <c:minorTickMark val="none"/>
        <c:tickLblPos val="nextTo"/>
        <c:crossAx val="144922112"/>
        <c:crosses val="autoZero"/>
        <c:auto val="1"/>
        <c:lblAlgn val="ctr"/>
        <c:lblOffset val="100"/>
        <c:noMultiLvlLbl val="0"/>
      </c:catAx>
      <c:valAx>
        <c:axId val="144922112"/>
        <c:scaling>
          <c:orientation val="minMax"/>
        </c:scaling>
        <c:delete val="0"/>
        <c:axPos val="l"/>
        <c:majorGridlines/>
        <c:numFmt formatCode="0.0" sourceLinked="1"/>
        <c:majorTickMark val="out"/>
        <c:minorTickMark val="none"/>
        <c:tickLblPos val="nextTo"/>
        <c:crossAx val="1449205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46060986858815E-2"/>
          <c:y val="5.378591717036111E-2"/>
          <c:w val="0.88138435695538053"/>
          <c:h val="0.78119275560300117"/>
        </c:manualLayout>
      </c:layout>
      <c:barChart>
        <c:barDir val="col"/>
        <c:grouping val="clustered"/>
        <c:varyColors val="0"/>
        <c:ser>
          <c:idx val="0"/>
          <c:order val="0"/>
          <c:tx>
            <c:strRef>
              <c:f>'Article 1 - Graphique 26'!$A$4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26'!$B$3:$D$3</c:f>
              <c:strCache>
                <c:ptCount val="3"/>
                <c:pt idx="0">
                  <c:v>Jugent leurs conditions de logement mauvaises</c:v>
                </c:pt>
                <c:pt idx="1">
                  <c:v>Souhaitent changer de logement</c:v>
                </c:pt>
                <c:pt idx="2">
                  <c:v>Ne se plaisent pas dans leur quartier ou village</c:v>
                </c:pt>
              </c:strCache>
            </c:strRef>
          </c:cat>
          <c:val>
            <c:numRef>
              <c:f>'Article 1 - Graphique 26'!$B$4:$D$4</c:f>
              <c:numCache>
                <c:formatCode>0.0</c:formatCode>
                <c:ptCount val="3"/>
                <c:pt idx="0">
                  <c:v>13.629999999999999</c:v>
                </c:pt>
                <c:pt idx="1">
                  <c:v>34.520000000000003</c:v>
                </c:pt>
                <c:pt idx="2">
                  <c:v>11</c:v>
                </c:pt>
              </c:numCache>
            </c:numRef>
          </c:val>
          <c:extLst xmlns:c16r2="http://schemas.microsoft.com/office/drawing/2015/06/chart">
            <c:ext xmlns:c16="http://schemas.microsoft.com/office/drawing/2014/chart" uri="{C3380CC4-5D6E-409C-BE32-E72D297353CC}">
              <c16:uniqueId val="{00000000-E800-478F-BF60-4B0839782A60}"/>
            </c:ext>
          </c:extLst>
        </c:ser>
        <c:ser>
          <c:idx val="1"/>
          <c:order val="1"/>
          <c:tx>
            <c:strRef>
              <c:f>'Article 1 - Graphique 26'!$A$5</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26'!$B$3:$D$3</c:f>
              <c:strCache>
                <c:ptCount val="3"/>
                <c:pt idx="0">
                  <c:v>Jugent leurs conditions de logement mauvaises</c:v>
                </c:pt>
                <c:pt idx="1">
                  <c:v>Souhaitent changer de logement</c:v>
                </c:pt>
                <c:pt idx="2">
                  <c:v>Ne se plaisent pas dans leur quartier ou village</c:v>
                </c:pt>
              </c:strCache>
            </c:strRef>
          </c:cat>
          <c:val>
            <c:numRef>
              <c:f>'Article 1 - Graphique 26'!$B$5:$D$5</c:f>
              <c:numCache>
                <c:formatCode>0.0</c:formatCode>
                <c:ptCount val="3"/>
                <c:pt idx="0">
                  <c:v>6.7200000000000006</c:v>
                </c:pt>
                <c:pt idx="1">
                  <c:v>21.83</c:v>
                </c:pt>
                <c:pt idx="2">
                  <c:v>6.3</c:v>
                </c:pt>
              </c:numCache>
            </c:numRef>
          </c:val>
          <c:extLst xmlns:c16r2="http://schemas.microsoft.com/office/drawing/2015/06/chart">
            <c:ext xmlns:c16="http://schemas.microsoft.com/office/drawing/2014/chart" uri="{C3380CC4-5D6E-409C-BE32-E72D297353CC}">
              <c16:uniqueId val="{00000001-E800-478F-BF60-4B0839782A60}"/>
            </c:ext>
          </c:extLst>
        </c:ser>
        <c:ser>
          <c:idx val="2"/>
          <c:order val="2"/>
          <c:tx>
            <c:strRef>
              <c:f>'Article 1 - Graphique 26'!$A$6</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26'!$B$3:$D$3</c:f>
              <c:strCache>
                <c:ptCount val="3"/>
                <c:pt idx="0">
                  <c:v>Jugent leurs conditions de logement mauvaises</c:v>
                </c:pt>
                <c:pt idx="1">
                  <c:v>Souhaitent changer de logement</c:v>
                </c:pt>
                <c:pt idx="2">
                  <c:v>Ne se plaisent pas dans leur quartier ou village</c:v>
                </c:pt>
              </c:strCache>
            </c:strRef>
          </c:cat>
          <c:val>
            <c:numRef>
              <c:f>'Article 1 - Graphique 26'!$B$6:$D$6</c:f>
              <c:numCache>
                <c:formatCode>0.0</c:formatCode>
                <c:ptCount val="3"/>
                <c:pt idx="0">
                  <c:v>3.1100000000000003</c:v>
                </c:pt>
                <c:pt idx="1">
                  <c:v>19.100000000000001</c:v>
                </c:pt>
                <c:pt idx="2">
                  <c:v>4.5999999999999996</c:v>
                </c:pt>
              </c:numCache>
            </c:numRef>
          </c:val>
          <c:extLst xmlns:c16r2="http://schemas.microsoft.com/office/drawing/2015/06/chart">
            <c:ext xmlns:c16="http://schemas.microsoft.com/office/drawing/2014/chart" uri="{C3380CC4-5D6E-409C-BE32-E72D297353CC}">
              <c16:uniqueId val="{00000002-E800-478F-BF60-4B0839782A60}"/>
            </c:ext>
          </c:extLst>
        </c:ser>
        <c:dLbls>
          <c:showLegendKey val="0"/>
          <c:showVal val="0"/>
          <c:showCatName val="0"/>
          <c:showSerName val="0"/>
          <c:showPercent val="0"/>
          <c:showBubbleSize val="0"/>
        </c:dLbls>
        <c:gapWidth val="150"/>
        <c:axId val="145463936"/>
        <c:axId val="145486208"/>
      </c:barChart>
      <c:catAx>
        <c:axId val="145463936"/>
        <c:scaling>
          <c:orientation val="minMax"/>
        </c:scaling>
        <c:delete val="0"/>
        <c:axPos val="b"/>
        <c:numFmt formatCode="General" sourceLinked="0"/>
        <c:majorTickMark val="out"/>
        <c:minorTickMark val="none"/>
        <c:tickLblPos val="nextTo"/>
        <c:txPr>
          <a:bodyPr/>
          <a:lstStyle/>
          <a:p>
            <a:pPr>
              <a:defRPr sz="900"/>
            </a:pPr>
            <a:endParaRPr lang="fr-FR"/>
          </a:p>
        </c:txPr>
        <c:crossAx val="145486208"/>
        <c:crosses val="autoZero"/>
        <c:auto val="1"/>
        <c:lblAlgn val="ctr"/>
        <c:lblOffset val="100"/>
        <c:noMultiLvlLbl val="0"/>
      </c:catAx>
      <c:valAx>
        <c:axId val="145486208"/>
        <c:scaling>
          <c:orientation val="minMax"/>
          <c:max val="35"/>
        </c:scaling>
        <c:delete val="0"/>
        <c:axPos val="l"/>
        <c:majorGridlines/>
        <c:numFmt formatCode="0.0" sourceLinked="1"/>
        <c:majorTickMark val="out"/>
        <c:minorTickMark val="none"/>
        <c:tickLblPos val="nextTo"/>
        <c:crossAx val="14546393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27'!$B$3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27'!$A$4:$A$6</c:f>
              <c:strCache>
                <c:ptCount val="3"/>
                <c:pt idx="0">
                  <c:v>Ménages à bas revenus</c:v>
                </c:pt>
                <c:pt idx="1">
                  <c:v>Ménages modestes</c:v>
                </c:pt>
                <c:pt idx="2">
                  <c:v>Ménages plus aisés</c:v>
                </c:pt>
              </c:strCache>
            </c:strRef>
          </c:cat>
          <c:val>
            <c:numRef>
              <c:f>'Article 1 - Graphique 27'!$B$4:$B$6</c:f>
              <c:numCache>
                <c:formatCode>0.0</c:formatCode>
                <c:ptCount val="3"/>
                <c:pt idx="0">
                  <c:v>24.4</c:v>
                </c:pt>
                <c:pt idx="1">
                  <c:v>17.7</c:v>
                </c:pt>
                <c:pt idx="2">
                  <c:v>16.5</c:v>
                </c:pt>
              </c:numCache>
            </c:numRef>
          </c:val>
          <c:extLst xmlns:c16r2="http://schemas.microsoft.com/office/drawing/2015/06/chart">
            <c:ext xmlns:c16="http://schemas.microsoft.com/office/drawing/2014/chart" uri="{C3380CC4-5D6E-409C-BE32-E72D297353CC}">
              <c16:uniqueId val="{00000000-D8AE-4EC1-9D09-329B00695A35}"/>
            </c:ext>
          </c:extLst>
        </c:ser>
        <c:ser>
          <c:idx val="1"/>
          <c:order val="1"/>
          <c:tx>
            <c:strRef>
              <c:f>'Article 1 - Graphique 27'!$C$3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27'!$A$4:$A$6</c:f>
              <c:strCache>
                <c:ptCount val="3"/>
                <c:pt idx="0">
                  <c:v>Ménages à bas revenus</c:v>
                </c:pt>
                <c:pt idx="1">
                  <c:v>Ménages modestes</c:v>
                </c:pt>
                <c:pt idx="2">
                  <c:v>Ménages plus aisés</c:v>
                </c:pt>
              </c:strCache>
            </c:strRef>
          </c:cat>
          <c:val>
            <c:numRef>
              <c:f>'Article 1 - Graphique 27'!$C$4:$C$6</c:f>
              <c:numCache>
                <c:formatCode>0.0</c:formatCode>
                <c:ptCount val="3"/>
                <c:pt idx="0">
                  <c:v>30.5</c:v>
                </c:pt>
                <c:pt idx="1">
                  <c:v>23.3</c:v>
                </c:pt>
                <c:pt idx="2">
                  <c:v>20.9</c:v>
                </c:pt>
              </c:numCache>
            </c:numRef>
          </c:val>
          <c:extLst xmlns:c16r2="http://schemas.microsoft.com/office/drawing/2015/06/chart">
            <c:ext xmlns:c16="http://schemas.microsoft.com/office/drawing/2014/chart" uri="{C3380CC4-5D6E-409C-BE32-E72D297353CC}">
              <c16:uniqueId val="{00000001-D8AE-4EC1-9D09-329B00695A35}"/>
            </c:ext>
          </c:extLst>
        </c:ser>
        <c:ser>
          <c:idx val="2"/>
          <c:order val="2"/>
          <c:tx>
            <c:strRef>
              <c:f>'Article 1 - Graphique 27'!$D$3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27'!$A$4:$A$6</c:f>
              <c:strCache>
                <c:ptCount val="3"/>
                <c:pt idx="0">
                  <c:v>Ménages à bas revenus</c:v>
                </c:pt>
                <c:pt idx="1">
                  <c:v>Ménages modestes</c:v>
                </c:pt>
                <c:pt idx="2">
                  <c:v>Ménages plus aisés</c:v>
                </c:pt>
              </c:strCache>
            </c:strRef>
          </c:cat>
          <c:val>
            <c:numRef>
              <c:f>'Article 1 - Graphique 27'!$D$4:$D$6</c:f>
              <c:numCache>
                <c:formatCode>0.0</c:formatCode>
                <c:ptCount val="3"/>
                <c:pt idx="0">
                  <c:v>31.9</c:v>
                </c:pt>
                <c:pt idx="1">
                  <c:v>23.9</c:v>
                </c:pt>
                <c:pt idx="2">
                  <c:v>19.899999999999999</c:v>
                </c:pt>
              </c:numCache>
            </c:numRef>
          </c:val>
          <c:extLst xmlns:c16r2="http://schemas.microsoft.com/office/drawing/2015/06/chart">
            <c:ext xmlns:c16="http://schemas.microsoft.com/office/drawing/2014/chart" uri="{C3380CC4-5D6E-409C-BE32-E72D297353CC}">
              <c16:uniqueId val="{00000002-D8AE-4EC1-9D09-329B00695A35}"/>
            </c:ext>
          </c:extLst>
        </c:ser>
        <c:ser>
          <c:idx val="3"/>
          <c:order val="3"/>
          <c:tx>
            <c:strRef>
              <c:f>'Article 1 - Graphique 27'!$E$3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27'!$A$4:$A$6</c:f>
              <c:strCache>
                <c:ptCount val="3"/>
                <c:pt idx="0">
                  <c:v>Ménages à bas revenus</c:v>
                </c:pt>
                <c:pt idx="1">
                  <c:v>Ménages modestes</c:v>
                </c:pt>
                <c:pt idx="2">
                  <c:v>Ménages plus aisés</c:v>
                </c:pt>
              </c:strCache>
            </c:strRef>
          </c:cat>
          <c:val>
            <c:numRef>
              <c:f>'Article 1 - Graphique 27'!$E$4:$E$6</c:f>
              <c:numCache>
                <c:formatCode>0.0</c:formatCode>
                <c:ptCount val="3"/>
                <c:pt idx="0">
                  <c:v>34.5</c:v>
                </c:pt>
                <c:pt idx="1">
                  <c:v>21.8</c:v>
                </c:pt>
                <c:pt idx="2">
                  <c:v>19.100000000000001</c:v>
                </c:pt>
              </c:numCache>
            </c:numRef>
          </c:val>
          <c:extLst xmlns:c16r2="http://schemas.microsoft.com/office/drawing/2015/06/chart">
            <c:ext xmlns:c16="http://schemas.microsoft.com/office/drawing/2014/chart" uri="{C3380CC4-5D6E-409C-BE32-E72D297353CC}">
              <c16:uniqueId val="{00000003-D8AE-4EC1-9D09-329B00695A35}"/>
            </c:ext>
          </c:extLst>
        </c:ser>
        <c:dLbls>
          <c:showLegendKey val="0"/>
          <c:showVal val="0"/>
          <c:showCatName val="0"/>
          <c:showSerName val="0"/>
          <c:showPercent val="0"/>
          <c:showBubbleSize val="0"/>
        </c:dLbls>
        <c:gapWidth val="150"/>
        <c:axId val="145550720"/>
        <c:axId val="145761408"/>
      </c:barChart>
      <c:catAx>
        <c:axId val="145550720"/>
        <c:scaling>
          <c:orientation val="minMax"/>
        </c:scaling>
        <c:delete val="0"/>
        <c:axPos val="b"/>
        <c:numFmt formatCode="General" sourceLinked="1"/>
        <c:majorTickMark val="out"/>
        <c:minorTickMark val="none"/>
        <c:tickLblPos val="nextTo"/>
        <c:crossAx val="145761408"/>
        <c:crosses val="autoZero"/>
        <c:auto val="1"/>
        <c:lblAlgn val="ctr"/>
        <c:lblOffset val="100"/>
        <c:noMultiLvlLbl val="0"/>
      </c:catAx>
      <c:valAx>
        <c:axId val="145761408"/>
        <c:scaling>
          <c:orientation val="minMax"/>
        </c:scaling>
        <c:delete val="0"/>
        <c:axPos val="l"/>
        <c:majorGridlines/>
        <c:numFmt formatCode="0.0" sourceLinked="0"/>
        <c:majorTickMark val="out"/>
        <c:minorTickMark val="none"/>
        <c:tickLblPos val="nextTo"/>
        <c:crossAx val="1455507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28'!$C$3</c:f>
              <c:strCache>
                <c:ptCount val="1"/>
                <c:pt idx="0">
                  <c:v>1996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28'!$B$4:$B$6</c:f>
              <c:strCache>
                <c:ptCount val="3"/>
                <c:pt idx="0">
                  <c:v>Ménages à bas revenus</c:v>
                </c:pt>
                <c:pt idx="1">
                  <c:v>Ménages modestes</c:v>
                </c:pt>
                <c:pt idx="2">
                  <c:v>Ménages plus aisés</c:v>
                </c:pt>
              </c:strCache>
            </c:strRef>
          </c:cat>
          <c:val>
            <c:numRef>
              <c:f>'Article 1 - Graphique 28'!$C$4:$C$6</c:f>
              <c:numCache>
                <c:formatCode>0.0</c:formatCode>
                <c:ptCount val="3"/>
                <c:pt idx="0">
                  <c:v>13.3</c:v>
                </c:pt>
                <c:pt idx="1">
                  <c:v>6.8</c:v>
                </c:pt>
                <c:pt idx="2">
                  <c:v>3.4</c:v>
                </c:pt>
              </c:numCache>
            </c:numRef>
          </c:val>
          <c:extLst xmlns:c16r2="http://schemas.microsoft.com/office/drawing/2015/06/chart">
            <c:ext xmlns:c16="http://schemas.microsoft.com/office/drawing/2014/chart" uri="{C3380CC4-5D6E-409C-BE32-E72D297353CC}">
              <c16:uniqueId val="{00000000-6492-40E1-B692-24E32AFFB504}"/>
            </c:ext>
          </c:extLst>
        </c:ser>
        <c:ser>
          <c:idx val="1"/>
          <c:order val="1"/>
          <c:tx>
            <c:strRef>
              <c:f>'Article 1 - Graphique 28'!$D$3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28'!$B$4:$B$6</c:f>
              <c:strCache>
                <c:ptCount val="3"/>
                <c:pt idx="0">
                  <c:v>Ménages à bas revenus</c:v>
                </c:pt>
                <c:pt idx="1">
                  <c:v>Ménages modestes</c:v>
                </c:pt>
                <c:pt idx="2">
                  <c:v>Ménages plus aisés</c:v>
                </c:pt>
              </c:strCache>
            </c:strRef>
          </c:cat>
          <c:val>
            <c:numRef>
              <c:f>'Article 1 - Graphique 28'!$D$4:$D$6</c:f>
              <c:numCache>
                <c:formatCode>0.0</c:formatCode>
                <c:ptCount val="3"/>
                <c:pt idx="0">
                  <c:v>15.9</c:v>
                </c:pt>
                <c:pt idx="1">
                  <c:v>9.1</c:v>
                </c:pt>
                <c:pt idx="2">
                  <c:v>3.8</c:v>
                </c:pt>
              </c:numCache>
            </c:numRef>
          </c:val>
          <c:extLst xmlns:c16r2="http://schemas.microsoft.com/office/drawing/2015/06/chart">
            <c:ext xmlns:c16="http://schemas.microsoft.com/office/drawing/2014/chart" uri="{C3380CC4-5D6E-409C-BE32-E72D297353CC}">
              <c16:uniqueId val="{00000001-6492-40E1-B692-24E32AFFB504}"/>
            </c:ext>
          </c:extLst>
        </c:ser>
        <c:ser>
          <c:idx val="2"/>
          <c:order val="2"/>
          <c:tx>
            <c:strRef>
              <c:f>'Article 1 - Graphique 28'!$E$3</c:f>
              <c:strCache>
                <c:ptCount val="1"/>
                <c:pt idx="0">
                  <c:v>2006</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28'!$B$4:$B$6</c:f>
              <c:strCache>
                <c:ptCount val="3"/>
                <c:pt idx="0">
                  <c:v>Ménages à bas revenus</c:v>
                </c:pt>
                <c:pt idx="1">
                  <c:v>Ménages modestes</c:v>
                </c:pt>
                <c:pt idx="2">
                  <c:v>Ménages plus aisés</c:v>
                </c:pt>
              </c:strCache>
            </c:strRef>
          </c:cat>
          <c:val>
            <c:numRef>
              <c:f>'Article 1 - Graphique 28'!$E$4:$E$6</c:f>
              <c:numCache>
                <c:formatCode>0.0</c:formatCode>
                <c:ptCount val="3"/>
                <c:pt idx="0">
                  <c:v>14.6</c:v>
                </c:pt>
                <c:pt idx="1">
                  <c:v>6.8</c:v>
                </c:pt>
                <c:pt idx="2">
                  <c:v>3.7</c:v>
                </c:pt>
              </c:numCache>
            </c:numRef>
          </c:val>
          <c:extLst xmlns:c16r2="http://schemas.microsoft.com/office/drawing/2015/06/chart">
            <c:ext xmlns:c16="http://schemas.microsoft.com/office/drawing/2014/chart" uri="{C3380CC4-5D6E-409C-BE32-E72D297353CC}">
              <c16:uniqueId val="{00000002-6492-40E1-B692-24E32AFFB504}"/>
            </c:ext>
          </c:extLst>
        </c:ser>
        <c:ser>
          <c:idx val="3"/>
          <c:order val="3"/>
          <c:tx>
            <c:strRef>
              <c:f>'Article 1 - Graphique 28'!$F$3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28'!$B$4:$B$6</c:f>
              <c:strCache>
                <c:ptCount val="3"/>
                <c:pt idx="0">
                  <c:v>Ménages à bas revenus</c:v>
                </c:pt>
                <c:pt idx="1">
                  <c:v>Ménages modestes</c:v>
                </c:pt>
                <c:pt idx="2">
                  <c:v>Ménages plus aisés</c:v>
                </c:pt>
              </c:strCache>
            </c:strRef>
          </c:cat>
          <c:val>
            <c:numRef>
              <c:f>'Article 1 - Graphique 28'!$F$4:$F$6</c:f>
              <c:numCache>
                <c:formatCode>0.0</c:formatCode>
                <c:ptCount val="3"/>
                <c:pt idx="0">
                  <c:v>13.6</c:v>
                </c:pt>
                <c:pt idx="1">
                  <c:v>6.7</c:v>
                </c:pt>
                <c:pt idx="2">
                  <c:v>3.1</c:v>
                </c:pt>
              </c:numCache>
            </c:numRef>
          </c:val>
          <c:extLst xmlns:c16r2="http://schemas.microsoft.com/office/drawing/2015/06/chart">
            <c:ext xmlns:c16="http://schemas.microsoft.com/office/drawing/2014/chart" uri="{C3380CC4-5D6E-409C-BE32-E72D297353CC}">
              <c16:uniqueId val="{00000003-6492-40E1-B692-24E32AFFB504}"/>
            </c:ext>
          </c:extLst>
        </c:ser>
        <c:dLbls>
          <c:showLegendKey val="0"/>
          <c:showVal val="0"/>
          <c:showCatName val="0"/>
          <c:showSerName val="0"/>
          <c:showPercent val="0"/>
          <c:showBubbleSize val="0"/>
        </c:dLbls>
        <c:gapWidth val="150"/>
        <c:axId val="145838464"/>
        <c:axId val="145840000"/>
      </c:barChart>
      <c:catAx>
        <c:axId val="145838464"/>
        <c:scaling>
          <c:orientation val="minMax"/>
        </c:scaling>
        <c:delete val="0"/>
        <c:axPos val="b"/>
        <c:numFmt formatCode="General" sourceLinked="1"/>
        <c:majorTickMark val="out"/>
        <c:minorTickMark val="none"/>
        <c:tickLblPos val="nextTo"/>
        <c:crossAx val="145840000"/>
        <c:crosses val="autoZero"/>
        <c:auto val="1"/>
        <c:lblAlgn val="ctr"/>
        <c:lblOffset val="100"/>
        <c:noMultiLvlLbl val="0"/>
      </c:catAx>
      <c:valAx>
        <c:axId val="145840000"/>
        <c:scaling>
          <c:orientation val="minMax"/>
        </c:scaling>
        <c:delete val="0"/>
        <c:axPos val="l"/>
        <c:majorGridlines/>
        <c:numFmt formatCode="0.0" sourceLinked="0"/>
        <c:majorTickMark val="out"/>
        <c:minorTickMark val="none"/>
        <c:tickLblPos val="nextTo"/>
        <c:crossAx val="1458384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29'!$A$4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29'!$B$3:$E$3</c:f>
              <c:strCache>
                <c:ptCount val="4"/>
                <c:pt idx="0">
                  <c:v>Propriétaires</c:v>
                </c:pt>
                <c:pt idx="1">
                  <c:v>Accédants à la propriété</c:v>
                </c:pt>
                <c:pt idx="2">
                  <c:v>Locataires du parc social</c:v>
                </c:pt>
                <c:pt idx="3">
                  <c:v>Locataires du parc privé</c:v>
                </c:pt>
              </c:strCache>
            </c:strRef>
          </c:cat>
          <c:val>
            <c:numRef>
              <c:f>'Article 1 - Graphique 29'!$B$4:$E$4</c:f>
              <c:numCache>
                <c:formatCode>0.0</c:formatCode>
                <c:ptCount val="4"/>
                <c:pt idx="0">
                  <c:v>3.51</c:v>
                </c:pt>
                <c:pt idx="1">
                  <c:v>4.1400000000000006</c:v>
                </c:pt>
                <c:pt idx="2">
                  <c:v>16.869999999999997</c:v>
                </c:pt>
                <c:pt idx="3">
                  <c:v>18.189999999999998</c:v>
                </c:pt>
              </c:numCache>
            </c:numRef>
          </c:val>
          <c:extLst xmlns:c16r2="http://schemas.microsoft.com/office/drawing/2015/06/chart">
            <c:ext xmlns:c16="http://schemas.microsoft.com/office/drawing/2014/chart" uri="{C3380CC4-5D6E-409C-BE32-E72D297353CC}">
              <c16:uniqueId val="{00000000-4B83-4911-A76C-FF21EBC3C8FE}"/>
            </c:ext>
          </c:extLst>
        </c:ser>
        <c:ser>
          <c:idx val="1"/>
          <c:order val="1"/>
          <c:tx>
            <c:strRef>
              <c:f>'Article 1 - Graphique 29'!$A$5</c:f>
              <c:strCache>
                <c:ptCount val="1"/>
                <c:pt idx="0">
                  <c:v>Ménages modestes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29'!$B$3:$E$3</c:f>
              <c:strCache>
                <c:ptCount val="4"/>
                <c:pt idx="0">
                  <c:v>Propriétaires</c:v>
                </c:pt>
                <c:pt idx="1">
                  <c:v>Accédants à la propriété</c:v>
                </c:pt>
                <c:pt idx="2">
                  <c:v>Locataires du parc social</c:v>
                </c:pt>
                <c:pt idx="3">
                  <c:v>Locataires du parc privé</c:v>
                </c:pt>
              </c:strCache>
            </c:strRef>
          </c:cat>
          <c:val>
            <c:numRef>
              <c:f>'Article 1 - Graphique 29'!$B$5:$E$5</c:f>
              <c:numCache>
                <c:formatCode>0.0</c:formatCode>
                <c:ptCount val="4"/>
                <c:pt idx="0">
                  <c:v>1.79</c:v>
                </c:pt>
                <c:pt idx="1">
                  <c:v>1.78</c:v>
                </c:pt>
                <c:pt idx="2">
                  <c:v>12</c:v>
                </c:pt>
                <c:pt idx="3">
                  <c:v>12.88</c:v>
                </c:pt>
              </c:numCache>
            </c:numRef>
          </c:val>
          <c:extLst xmlns:c16r2="http://schemas.microsoft.com/office/drawing/2015/06/chart">
            <c:ext xmlns:c16="http://schemas.microsoft.com/office/drawing/2014/chart" uri="{C3380CC4-5D6E-409C-BE32-E72D297353CC}">
              <c16:uniqueId val="{00000001-4B83-4911-A76C-FF21EBC3C8FE}"/>
            </c:ext>
          </c:extLst>
        </c:ser>
        <c:ser>
          <c:idx val="2"/>
          <c:order val="2"/>
          <c:tx>
            <c:strRef>
              <c:f>'Article 1 - Graphique 29'!$A$6</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29'!$B$3:$E$3</c:f>
              <c:strCache>
                <c:ptCount val="4"/>
                <c:pt idx="0">
                  <c:v>Propriétaires</c:v>
                </c:pt>
                <c:pt idx="1">
                  <c:v>Accédants à la propriété</c:v>
                </c:pt>
                <c:pt idx="2">
                  <c:v>Locataires du parc social</c:v>
                </c:pt>
                <c:pt idx="3">
                  <c:v>Locataires du parc privé</c:v>
                </c:pt>
              </c:strCache>
            </c:strRef>
          </c:cat>
          <c:val>
            <c:numRef>
              <c:f>'Article 1 - Graphique 29'!$B$6:$E$6</c:f>
              <c:numCache>
                <c:formatCode>0.0</c:formatCode>
                <c:ptCount val="4"/>
                <c:pt idx="0">
                  <c:v>1.1800000000000002</c:v>
                </c:pt>
                <c:pt idx="1">
                  <c:v>1.2799999999999998</c:v>
                </c:pt>
                <c:pt idx="2">
                  <c:v>8.58</c:v>
                </c:pt>
                <c:pt idx="3">
                  <c:v>7.8900000000000006</c:v>
                </c:pt>
              </c:numCache>
            </c:numRef>
          </c:val>
          <c:extLst xmlns:c16r2="http://schemas.microsoft.com/office/drawing/2015/06/chart">
            <c:ext xmlns:c16="http://schemas.microsoft.com/office/drawing/2014/chart" uri="{C3380CC4-5D6E-409C-BE32-E72D297353CC}">
              <c16:uniqueId val="{00000002-4B83-4911-A76C-FF21EBC3C8FE}"/>
            </c:ext>
          </c:extLst>
        </c:ser>
        <c:dLbls>
          <c:showLegendKey val="0"/>
          <c:showVal val="0"/>
          <c:showCatName val="0"/>
          <c:showSerName val="0"/>
          <c:showPercent val="0"/>
          <c:showBubbleSize val="0"/>
        </c:dLbls>
        <c:gapWidth val="150"/>
        <c:axId val="145873920"/>
        <c:axId val="146154240"/>
      </c:barChart>
      <c:catAx>
        <c:axId val="145873920"/>
        <c:scaling>
          <c:orientation val="minMax"/>
        </c:scaling>
        <c:delete val="0"/>
        <c:axPos val="b"/>
        <c:numFmt formatCode="General" sourceLinked="0"/>
        <c:majorTickMark val="out"/>
        <c:minorTickMark val="none"/>
        <c:tickLblPos val="nextTo"/>
        <c:crossAx val="146154240"/>
        <c:crosses val="autoZero"/>
        <c:auto val="1"/>
        <c:lblAlgn val="ctr"/>
        <c:lblOffset val="100"/>
        <c:noMultiLvlLbl val="0"/>
      </c:catAx>
      <c:valAx>
        <c:axId val="146154240"/>
        <c:scaling>
          <c:orientation val="minMax"/>
        </c:scaling>
        <c:delete val="0"/>
        <c:axPos val="l"/>
        <c:majorGridlines/>
        <c:numFmt formatCode="0.0" sourceLinked="1"/>
        <c:majorTickMark val="out"/>
        <c:minorTickMark val="none"/>
        <c:tickLblPos val="nextTo"/>
        <c:crossAx val="1458739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3'!$B$3</c:f>
              <c:strCache>
                <c:ptCount val="1"/>
                <c:pt idx="0">
                  <c:v>Propriétaire non accédant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3'!$A$4:$A$9</c:f>
              <c:strCache>
                <c:ptCount val="6"/>
                <c:pt idx="0">
                  <c:v>Personne seule</c:v>
                </c:pt>
                <c:pt idx="1">
                  <c:v>Couple sans enfant</c:v>
                </c:pt>
                <c:pt idx="2">
                  <c:v>Couple avec enfant(s)</c:v>
                </c:pt>
                <c:pt idx="3">
                  <c:v>Famille monoparentale</c:v>
                </c:pt>
                <c:pt idx="4">
                  <c:v>Ménage complexe</c:v>
                </c:pt>
                <c:pt idx="5">
                  <c:v>Ensemble</c:v>
                </c:pt>
              </c:strCache>
            </c:strRef>
          </c:cat>
          <c:val>
            <c:numRef>
              <c:f>'Article 1 - Graphique 3'!$B$4:$B$9</c:f>
              <c:numCache>
                <c:formatCode>0.0</c:formatCode>
                <c:ptCount val="6"/>
                <c:pt idx="0">
                  <c:v>24</c:v>
                </c:pt>
                <c:pt idx="1">
                  <c:v>43</c:v>
                </c:pt>
                <c:pt idx="2">
                  <c:v>11.62</c:v>
                </c:pt>
                <c:pt idx="3">
                  <c:v>6.17</c:v>
                </c:pt>
                <c:pt idx="4">
                  <c:v>32.270000000000003</c:v>
                </c:pt>
                <c:pt idx="5">
                  <c:v>20.7</c:v>
                </c:pt>
              </c:numCache>
            </c:numRef>
          </c:val>
          <c:extLst xmlns:c16r2="http://schemas.microsoft.com/office/drawing/2015/06/chart">
            <c:ext xmlns:c16="http://schemas.microsoft.com/office/drawing/2014/chart" uri="{C3380CC4-5D6E-409C-BE32-E72D297353CC}">
              <c16:uniqueId val="{00000000-FA98-430E-9A9A-327CF7134BC8}"/>
            </c:ext>
          </c:extLst>
        </c:ser>
        <c:ser>
          <c:idx val="1"/>
          <c:order val="1"/>
          <c:tx>
            <c:strRef>
              <c:f>'Article 1 - Graphique 3'!$C$3</c:f>
              <c:strCache>
                <c:ptCount val="1"/>
                <c:pt idx="0">
                  <c:v>Accédant à la propriété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3'!$A$4:$A$9</c:f>
              <c:strCache>
                <c:ptCount val="6"/>
                <c:pt idx="0">
                  <c:v>Personne seule</c:v>
                </c:pt>
                <c:pt idx="1">
                  <c:v>Couple sans enfant</c:v>
                </c:pt>
                <c:pt idx="2">
                  <c:v>Couple avec enfant(s)</c:v>
                </c:pt>
                <c:pt idx="3">
                  <c:v>Famille monoparentale</c:v>
                </c:pt>
                <c:pt idx="4">
                  <c:v>Ménage complexe</c:v>
                </c:pt>
                <c:pt idx="5">
                  <c:v>Ensemble</c:v>
                </c:pt>
              </c:strCache>
            </c:strRef>
          </c:cat>
          <c:val>
            <c:numRef>
              <c:f>'Article 1 - Graphique 3'!$C$4:$C$9</c:f>
              <c:numCache>
                <c:formatCode>0.0</c:formatCode>
                <c:ptCount val="6"/>
                <c:pt idx="0">
                  <c:v>2.4700000000000002</c:v>
                </c:pt>
                <c:pt idx="1">
                  <c:v>4.84</c:v>
                </c:pt>
                <c:pt idx="2">
                  <c:v>19.32</c:v>
                </c:pt>
                <c:pt idx="3">
                  <c:v>7.7</c:v>
                </c:pt>
                <c:pt idx="4">
                  <c:v>4.28</c:v>
                </c:pt>
                <c:pt idx="5">
                  <c:v>8</c:v>
                </c:pt>
              </c:numCache>
            </c:numRef>
          </c:val>
          <c:extLst xmlns:c16r2="http://schemas.microsoft.com/office/drawing/2015/06/chart">
            <c:ext xmlns:c16="http://schemas.microsoft.com/office/drawing/2014/chart" uri="{C3380CC4-5D6E-409C-BE32-E72D297353CC}">
              <c16:uniqueId val="{00000001-FA98-430E-9A9A-327CF7134BC8}"/>
            </c:ext>
          </c:extLst>
        </c:ser>
        <c:ser>
          <c:idx val="2"/>
          <c:order val="2"/>
          <c:tx>
            <c:strRef>
              <c:f>'Article 1 - Graphique 3'!$D$3</c:f>
              <c:strCache>
                <c:ptCount val="1"/>
                <c:pt idx="0">
                  <c:v>Locataire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3'!$A$4:$A$9</c:f>
              <c:strCache>
                <c:ptCount val="6"/>
                <c:pt idx="0">
                  <c:v>Personne seule</c:v>
                </c:pt>
                <c:pt idx="1">
                  <c:v>Couple sans enfant</c:v>
                </c:pt>
                <c:pt idx="2">
                  <c:v>Couple avec enfant(s)</c:v>
                </c:pt>
                <c:pt idx="3">
                  <c:v>Famille monoparentale</c:v>
                </c:pt>
                <c:pt idx="4">
                  <c:v>Ménage complexe</c:v>
                </c:pt>
                <c:pt idx="5">
                  <c:v>Ensemble</c:v>
                </c:pt>
              </c:strCache>
            </c:strRef>
          </c:cat>
          <c:val>
            <c:numRef>
              <c:f>'Article 1 - Graphique 3'!$D$4:$D$9</c:f>
              <c:numCache>
                <c:formatCode>0.0</c:formatCode>
                <c:ptCount val="6"/>
                <c:pt idx="0">
                  <c:v>30.73</c:v>
                </c:pt>
                <c:pt idx="1">
                  <c:v>19.559999999999999</c:v>
                </c:pt>
                <c:pt idx="2">
                  <c:v>38.01</c:v>
                </c:pt>
                <c:pt idx="3">
                  <c:v>48.65</c:v>
                </c:pt>
                <c:pt idx="4">
                  <c:v>34.51</c:v>
                </c:pt>
                <c:pt idx="5">
                  <c:v>34.26</c:v>
                </c:pt>
              </c:numCache>
            </c:numRef>
          </c:val>
          <c:extLst xmlns:c16r2="http://schemas.microsoft.com/office/drawing/2015/06/chart">
            <c:ext xmlns:c16="http://schemas.microsoft.com/office/drawing/2014/chart" uri="{C3380CC4-5D6E-409C-BE32-E72D297353CC}">
              <c16:uniqueId val="{00000002-FA98-430E-9A9A-327CF7134BC8}"/>
            </c:ext>
          </c:extLst>
        </c:ser>
        <c:ser>
          <c:idx val="3"/>
          <c:order val="3"/>
          <c:tx>
            <c:strRef>
              <c:f>'Article 1 - Graphique 3'!$E$3</c:f>
              <c:strCache>
                <c:ptCount val="1"/>
                <c:pt idx="0">
                  <c:v>Locataire parc privé</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3'!$A$4:$A$9</c:f>
              <c:strCache>
                <c:ptCount val="6"/>
                <c:pt idx="0">
                  <c:v>Personne seule</c:v>
                </c:pt>
                <c:pt idx="1">
                  <c:v>Couple sans enfant</c:v>
                </c:pt>
                <c:pt idx="2">
                  <c:v>Couple avec enfant(s)</c:v>
                </c:pt>
                <c:pt idx="3">
                  <c:v>Famille monoparentale</c:v>
                </c:pt>
                <c:pt idx="4">
                  <c:v>Ménage complexe</c:v>
                </c:pt>
                <c:pt idx="5">
                  <c:v>Ensemble</c:v>
                </c:pt>
              </c:strCache>
            </c:strRef>
          </c:cat>
          <c:val>
            <c:numRef>
              <c:f>'Article 1 - Graphique 3'!$E$4:$E$9</c:f>
              <c:numCache>
                <c:formatCode>0.0</c:formatCode>
                <c:ptCount val="6"/>
                <c:pt idx="0">
                  <c:v>34.01</c:v>
                </c:pt>
                <c:pt idx="1">
                  <c:v>28.43</c:v>
                </c:pt>
                <c:pt idx="2">
                  <c:v>27.8</c:v>
                </c:pt>
                <c:pt idx="3">
                  <c:v>33.840000000000003</c:v>
                </c:pt>
                <c:pt idx="4">
                  <c:v>24.15</c:v>
                </c:pt>
                <c:pt idx="5">
                  <c:v>31.19</c:v>
                </c:pt>
              </c:numCache>
            </c:numRef>
          </c:val>
          <c:extLst xmlns:c16r2="http://schemas.microsoft.com/office/drawing/2015/06/chart">
            <c:ext xmlns:c16="http://schemas.microsoft.com/office/drawing/2014/chart" uri="{C3380CC4-5D6E-409C-BE32-E72D297353CC}">
              <c16:uniqueId val="{00000003-FA98-430E-9A9A-327CF7134BC8}"/>
            </c:ext>
          </c:extLst>
        </c:ser>
        <c:ser>
          <c:idx val="4"/>
          <c:order val="4"/>
          <c:tx>
            <c:strRef>
              <c:f>'Article 1 - Graphique 3'!$F$3</c:f>
              <c:strCache>
                <c:ptCount val="1"/>
                <c:pt idx="0">
                  <c:v>Autres statuts</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3'!$A$4:$A$9</c:f>
              <c:strCache>
                <c:ptCount val="6"/>
                <c:pt idx="0">
                  <c:v>Personne seule</c:v>
                </c:pt>
                <c:pt idx="1">
                  <c:v>Couple sans enfant</c:v>
                </c:pt>
                <c:pt idx="2">
                  <c:v>Couple avec enfant(s)</c:v>
                </c:pt>
                <c:pt idx="3">
                  <c:v>Famille monoparentale</c:v>
                </c:pt>
                <c:pt idx="4">
                  <c:v>Ménage complexe</c:v>
                </c:pt>
                <c:pt idx="5">
                  <c:v>Ensemble</c:v>
                </c:pt>
              </c:strCache>
            </c:strRef>
          </c:cat>
          <c:val>
            <c:numRef>
              <c:f>'Article 1 - Graphique 3'!$F$4:$F$9</c:f>
              <c:numCache>
                <c:formatCode>0.0</c:formatCode>
                <c:ptCount val="6"/>
                <c:pt idx="0">
                  <c:v>9.26</c:v>
                </c:pt>
                <c:pt idx="1">
                  <c:v>4.37</c:v>
                </c:pt>
                <c:pt idx="2">
                  <c:v>3.25</c:v>
                </c:pt>
                <c:pt idx="3">
                  <c:v>3.64</c:v>
                </c:pt>
                <c:pt idx="4">
                  <c:v>4.78</c:v>
                </c:pt>
                <c:pt idx="5">
                  <c:v>5.85</c:v>
                </c:pt>
              </c:numCache>
            </c:numRef>
          </c:val>
          <c:extLst xmlns:c16r2="http://schemas.microsoft.com/office/drawing/2015/06/chart">
            <c:ext xmlns:c16="http://schemas.microsoft.com/office/drawing/2014/chart" uri="{C3380CC4-5D6E-409C-BE32-E72D297353CC}">
              <c16:uniqueId val="{00000004-FA98-430E-9A9A-327CF7134BC8}"/>
            </c:ext>
          </c:extLst>
        </c:ser>
        <c:dLbls>
          <c:showLegendKey val="0"/>
          <c:showVal val="0"/>
          <c:showCatName val="0"/>
          <c:showSerName val="0"/>
          <c:showPercent val="0"/>
          <c:showBubbleSize val="0"/>
        </c:dLbls>
        <c:gapWidth val="150"/>
        <c:overlap val="100"/>
        <c:axId val="131908352"/>
        <c:axId val="131921408"/>
      </c:barChart>
      <c:catAx>
        <c:axId val="131908352"/>
        <c:scaling>
          <c:orientation val="minMax"/>
        </c:scaling>
        <c:delete val="0"/>
        <c:axPos val="b"/>
        <c:numFmt formatCode="General" sourceLinked="0"/>
        <c:majorTickMark val="out"/>
        <c:minorTickMark val="none"/>
        <c:tickLblPos val="nextTo"/>
        <c:txPr>
          <a:bodyPr rot="-5400000" vert="horz"/>
          <a:lstStyle/>
          <a:p>
            <a:pPr>
              <a:defRPr/>
            </a:pPr>
            <a:endParaRPr lang="fr-FR"/>
          </a:p>
        </c:txPr>
        <c:crossAx val="131921408"/>
        <c:crosses val="autoZero"/>
        <c:auto val="1"/>
        <c:lblAlgn val="ctr"/>
        <c:lblOffset val="100"/>
        <c:noMultiLvlLbl val="0"/>
      </c:catAx>
      <c:valAx>
        <c:axId val="131921408"/>
        <c:scaling>
          <c:orientation val="minMax"/>
          <c:max val="100"/>
        </c:scaling>
        <c:delete val="0"/>
        <c:axPos val="l"/>
        <c:majorGridlines/>
        <c:numFmt formatCode="0.0" sourceLinked="0"/>
        <c:majorTickMark val="out"/>
        <c:minorTickMark val="none"/>
        <c:tickLblPos val="nextTo"/>
        <c:crossAx val="1319083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30'!$B$3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30'!$A$4:$A$9</c:f>
              <c:strCache>
                <c:ptCount val="6"/>
                <c:pt idx="0">
                  <c:v>Personne seule</c:v>
                </c:pt>
                <c:pt idx="1">
                  <c:v>Couples sans enfant</c:v>
                </c:pt>
                <c:pt idx="2">
                  <c:v>Couple avec enfant(s)</c:v>
                </c:pt>
                <c:pt idx="3">
                  <c:v>Famille monoparentale</c:v>
                </c:pt>
                <c:pt idx="4">
                  <c:v>Ménage complexe</c:v>
                </c:pt>
                <c:pt idx="5">
                  <c:v>Total</c:v>
                </c:pt>
              </c:strCache>
            </c:strRef>
          </c:cat>
          <c:val>
            <c:numRef>
              <c:f>'Article 1 - Graphique 30'!$B$4:$B$9</c:f>
              <c:numCache>
                <c:formatCode>0.0</c:formatCode>
                <c:ptCount val="6"/>
                <c:pt idx="0">
                  <c:v>10.6</c:v>
                </c:pt>
                <c:pt idx="1">
                  <c:v>10</c:v>
                </c:pt>
                <c:pt idx="2">
                  <c:v>18.2</c:v>
                </c:pt>
                <c:pt idx="3">
                  <c:v>17.8</c:v>
                </c:pt>
                <c:pt idx="4">
                  <c:v>9.4</c:v>
                </c:pt>
                <c:pt idx="5">
                  <c:v>13.6</c:v>
                </c:pt>
              </c:numCache>
            </c:numRef>
          </c:val>
          <c:extLst xmlns:c16r2="http://schemas.microsoft.com/office/drawing/2015/06/chart">
            <c:ext xmlns:c16="http://schemas.microsoft.com/office/drawing/2014/chart" uri="{C3380CC4-5D6E-409C-BE32-E72D297353CC}">
              <c16:uniqueId val="{00000000-6C5E-4DC5-867B-190704166C70}"/>
            </c:ext>
          </c:extLst>
        </c:ser>
        <c:ser>
          <c:idx val="1"/>
          <c:order val="1"/>
          <c:tx>
            <c:strRef>
              <c:f>'Article 1 - Graphique 30'!$C$3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30'!$A$4:$A$9</c:f>
              <c:strCache>
                <c:ptCount val="6"/>
                <c:pt idx="0">
                  <c:v>Personne seule</c:v>
                </c:pt>
                <c:pt idx="1">
                  <c:v>Couples sans enfant</c:v>
                </c:pt>
                <c:pt idx="2">
                  <c:v>Couple avec enfant(s)</c:v>
                </c:pt>
                <c:pt idx="3">
                  <c:v>Famille monoparentale</c:v>
                </c:pt>
                <c:pt idx="4">
                  <c:v>Ménage complexe</c:v>
                </c:pt>
                <c:pt idx="5">
                  <c:v>Total</c:v>
                </c:pt>
              </c:strCache>
            </c:strRef>
          </c:cat>
          <c:val>
            <c:numRef>
              <c:f>'Article 1 - Graphique 30'!$C$4:$C$9</c:f>
              <c:numCache>
                <c:formatCode>0.0</c:formatCode>
                <c:ptCount val="6"/>
                <c:pt idx="0">
                  <c:v>6.1</c:v>
                </c:pt>
                <c:pt idx="1">
                  <c:v>4.0999999999999996</c:v>
                </c:pt>
                <c:pt idx="2">
                  <c:v>8.1999999999999993</c:v>
                </c:pt>
                <c:pt idx="3">
                  <c:v>10.8</c:v>
                </c:pt>
                <c:pt idx="4">
                  <c:v>12.6</c:v>
                </c:pt>
                <c:pt idx="5">
                  <c:v>6.7</c:v>
                </c:pt>
              </c:numCache>
            </c:numRef>
          </c:val>
          <c:extLst xmlns:c16r2="http://schemas.microsoft.com/office/drawing/2015/06/chart">
            <c:ext xmlns:c16="http://schemas.microsoft.com/office/drawing/2014/chart" uri="{C3380CC4-5D6E-409C-BE32-E72D297353CC}">
              <c16:uniqueId val="{00000001-6C5E-4DC5-867B-190704166C70}"/>
            </c:ext>
          </c:extLst>
        </c:ser>
        <c:ser>
          <c:idx val="2"/>
          <c:order val="2"/>
          <c:tx>
            <c:strRef>
              <c:f>'Article 1 - Graphique 30'!$D$3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30'!$A$4:$A$9</c:f>
              <c:strCache>
                <c:ptCount val="6"/>
                <c:pt idx="0">
                  <c:v>Personne seule</c:v>
                </c:pt>
                <c:pt idx="1">
                  <c:v>Couples sans enfant</c:v>
                </c:pt>
                <c:pt idx="2">
                  <c:v>Couple avec enfant(s)</c:v>
                </c:pt>
                <c:pt idx="3">
                  <c:v>Famille monoparentale</c:v>
                </c:pt>
                <c:pt idx="4">
                  <c:v>Ménage complexe</c:v>
                </c:pt>
                <c:pt idx="5">
                  <c:v>Total</c:v>
                </c:pt>
              </c:strCache>
            </c:strRef>
          </c:cat>
          <c:val>
            <c:numRef>
              <c:f>'Article 1 - Graphique 30'!$D$4:$D$9</c:f>
              <c:numCache>
                <c:formatCode>0.0</c:formatCode>
                <c:ptCount val="6"/>
                <c:pt idx="0">
                  <c:v>4.0999999999999996</c:v>
                </c:pt>
                <c:pt idx="1">
                  <c:v>1.9</c:v>
                </c:pt>
                <c:pt idx="2">
                  <c:v>3</c:v>
                </c:pt>
                <c:pt idx="3">
                  <c:v>5.2</c:v>
                </c:pt>
                <c:pt idx="4">
                  <c:v>5</c:v>
                </c:pt>
                <c:pt idx="5">
                  <c:v>3.1</c:v>
                </c:pt>
              </c:numCache>
            </c:numRef>
          </c:val>
          <c:extLst xmlns:c16r2="http://schemas.microsoft.com/office/drawing/2015/06/chart">
            <c:ext xmlns:c16="http://schemas.microsoft.com/office/drawing/2014/chart" uri="{C3380CC4-5D6E-409C-BE32-E72D297353CC}">
              <c16:uniqueId val="{00000002-6C5E-4DC5-867B-190704166C70}"/>
            </c:ext>
          </c:extLst>
        </c:ser>
        <c:dLbls>
          <c:showLegendKey val="0"/>
          <c:showVal val="0"/>
          <c:showCatName val="0"/>
          <c:showSerName val="0"/>
          <c:showPercent val="0"/>
          <c:showBubbleSize val="0"/>
        </c:dLbls>
        <c:gapWidth val="150"/>
        <c:axId val="146208640"/>
        <c:axId val="146210176"/>
      </c:barChart>
      <c:catAx>
        <c:axId val="146208640"/>
        <c:scaling>
          <c:orientation val="minMax"/>
        </c:scaling>
        <c:delete val="0"/>
        <c:axPos val="b"/>
        <c:numFmt formatCode="General" sourceLinked="0"/>
        <c:majorTickMark val="out"/>
        <c:minorTickMark val="none"/>
        <c:tickLblPos val="nextTo"/>
        <c:txPr>
          <a:bodyPr rot="-5400000" vert="horz"/>
          <a:lstStyle/>
          <a:p>
            <a:pPr>
              <a:defRPr/>
            </a:pPr>
            <a:endParaRPr lang="fr-FR"/>
          </a:p>
        </c:txPr>
        <c:crossAx val="146210176"/>
        <c:crosses val="autoZero"/>
        <c:auto val="1"/>
        <c:lblAlgn val="ctr"/>
        <c:lblOffset val="100"/>
        <c:noMultiLvlLbl val="0"/>
      </c:catAx>
      <c:valAx>
        <c:axId val="146210176"/>
        <c:scaling>
          <c:orientation val="minMax"/>
        </c:scaling>
        <c:delete val="0"/>
        <c:axPos val="l"/>
        <c:majorGridlines/>
        <c:numFmt formatCode="0.0" sourceLinked="0"/>
        <c:majorTickMark val="out"/>
        <c:minorTickMark val="none"/>
        <c:tickLblPos val="nextTo"/>
        <c:crossAx val="1462086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31'!$B$3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31'!$A$4:$A$8</c:f>
              <c:strCache>
                <c:ptCount val="5"/>
                <c:pt idx="0">
                  <c:v>Moins de 30 ans</c:v>
                </c:pt>
                <c:pt idx="1">
                  <c:v>De 30 à 39 ans</c:v>
                </c:pt>
                <c:pt idx="2">
                  <c:v>De 40 à 49 ans</c:v>
                </c:pt>
                <c:pt idx="3">
                  <c:v>De 50 à 64 ans</c:v>
                </c:pt>
                <c:pt idx="4">
                  <c:v>65 ans ou plus</c:v>
                </c:pt>
              </c:strCache>
            </c:strRef>
          </c:cat>
          <c:val>
            <c:numRef>
              <c:f>'Article 1 - Graphique 31'!$B$4:$B$8</c:f>
              <c:numCache>
                <c:formatCode>0.0</c:formatCode>
                <c:ptCount val="5"/>
                <c:pt idx="0">
                  <c:v>11</c:v>
                </c:pt>
                <c:pt idx="1">
                  <c:v>21.7</c:v>
                </c:pt>
                <c:pt idx="2">
                  <c:v>18.2</c:v>
                </c:pt>
                <c:pt idx="3">
                  <c:v>12</c:v>
                </c:pt>
                <c:pt idx="4">
                  <c:v>6.3</c:v>
                </c:pt>
              </c:numCache>
            </c:numRef>
          </c:val>
          <c:extLst xmlns:c16r2="http://schemas.microsoft.com/office/drawing/2015/06/chart">
            <c:ext xmlns:c16="http://schemas.microsoft.com/office/drawing/2014/chart" uri="{C3380CC4-5D6E-409C-BE32-E72D297353CC}">
              <c16:uniqueId val="{00000000-C9C0-463A-8B6E-FABA85CD2B9B}"/>
            </c:ext>
          </c:extLst>
        </c:ser>
        <c:ser>
          <c:idx val="1"/>
          <c:order val="1"/>
          <c:tx>
            <c:strRef>
              <c:f>'Article 1 - Graphique 31'!$C$3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31'!$A$4:$A$8</c:f>
              <c:strCache>
                <c:ptCount val="5"/>
                <c:pt idx="0">
                  <c:v>Moins de 30 ans</c:v>
                </c:pt>
                <c:pt idx="1">
                  <c:v>De 30 à 39 ans</c:v>
                </c:pt>
                <c:pt idx="2">
                  <c:v>De 40 à 49 ans</c:v>
                </c:pt>
                <c:pt idx="3">
                  <c:v>De 50 à 64 ans</c:v>
                </c:pt>
                <c:pt idx="4">
                  <c:v>65 ans ou plus</c:v>
                </c:pt>
              </c:strCache>
            </c:strRef>
          </c:cat>
          <c:val>
            <c:numRef>
              <c:f>'Article 1 - Graphique 31'!$C$4:$C$8</c:f>
              <c:numCache>
                <c:formatCode>0.0</c:formatCode>
                <c:ptCount val="5"/>
                <c:pt idx="0">
                  <c:v>8.5</c:v>
                </c:pt>
                <c:pt idx="1">
                  <c:v>10.6</c:v>
                </c:pt>
                <c:pt idx="2">
                  <c:v>8.6999999999999993</c:v>
                </c:pt>
                <c:pt idx="3">
                  <c:v>7.3</c:v>
                </c:pt>
                <c:pt idx="4">
                  <c:v>3.4</c:v>
                </c:pt>
              </c:numCache>
            </c:numRef>
          </c:val>
          <c:extLst xmlns:c16r2="http://schemas.microsoft.com/office/drawing/2015/06/chart">
            <c:ext xmlns:c16="http://schemas.microsoft.com/office/drawing/2014/chart" uri="{C3380CC4-5D6E-409C-BE32-E72D297353CC}">
              <c16:uniqueId val="{00000001-C9C0-463A-8B6E-FABA85CD2B9B}"/>
            </c:ext>
          </c:extLst>
        </c:ser>
        <c:ser>
          <c:idx val="2"/>
          <c:order val="2"/>
          <c:tx>
            <c:strRef>
              <c:f>'Article 1 - Graphique 31'!$D$3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31'!$A$4:$A$8</c:f>
              <c:strCache>
                <c:ptCount val="5"/>
                <c:pt idx="0">
                  <c:v>Moins de 30 ans</c:v>
                </c:pt>
                <c:pt idx="1">
                  <c:v>De 30 à 39 ans</c:v>
                </c:pt>
                <c:pt idx="2">
                  <c:v>De 40 à 49 ans</c:v>
                </c:pt>
                <c:pt idx="3">
                  <c:v>De 50 à 64 ans</c:v>
                </c:pt>
                <c:pt idx="4">
                  <c:v>65 ans ou plus</c:v>
                </c:pt>
              </c:strCache>
            </c:strRef>
          </c:cat>
          <c:val>
            <c:numRef>
              <c:f>'Article 1 - Graphique 31'!$D$4:$D$8</c:f>
              <c:numCache>
                <c:formatCode>0.0</c:formatCode>
                <c:ptCount val="5"/>
                <c:pt idx="0">
                  <c:v>4</c:v>
                </c:pt>
                <c:pt idx="1">
                  <c:v>4.3</c:v>
                </c:pt>
                <c:pt idx="2">
                  <c:v>4.3</c:v>
                </c:pt>
                <c:pt idx="3">
                  <c:v>2.9</c:v>
                </c:pt>
                <c:pt idx="4">
                  <c:v>1.8</c:v>
                </c:pt>
              </c:numCache>
            </c:numRef>
          </c:val>
          <c:extLst xmlns:c16r2="http://schemas.microsoft.com/office/drawing/2015/06/chart">
            <c:ext xmlns:c16="http://schemas.microsoft.com/office/drawing/2014/chart" uri="{C3380CC4-5D6E-409C-BE32-E72D297353CC}">
              <c16:uniqueId val="{00000002-C9C0-463A-8B6E-FABA85CD2B9B}"/>
            </c:ext>
          </c:extLst>
        </c:ser>
        <c:dLbls>
          <c:showLegendKey val="0"/>
          <c:showVal val="0"/>
          <c:showCatName val="0"/>
          <c:showSerName val="0"/>
          <c:showPercent val="0"/>
          <c:showBubbleSize val="0"/>
        </c:dLbls>
        <c:gapWidth val="150"/>
        <c:axId val="146252544"/>
        <c:axId val="146254080"/>
      </c:barChart>
      <c:catAx>
        <c:axId val="146252544"/>
        <c:scaling>
          <c:orientation val="minMax"/>
        </c:scaling>
        <c:delete val="0"/>
        <c:axPos val="b"/>
        <c:numFmt formatCode="General" sourceLinked="0"/>
        <c:majorTickMark val="out"/>
        <c:minorTickMark val="none"/>
        <c:tickLblPos val="nextTo"/>
        <c:crossAx val="146254080"/>
        <c:crosses val="autoZero"/>
        <c:auto val="1"/>
        <c:lblAlgn val="ctr"/>
        <c:lblOffset val="100"/>
        <c:noMultiLvlLbl val="0"/>
      </c:catAx>
      <c:valAx>
        <c:axId val="146254080"/>
        <c:scaling>
          <c:orientation val="minMax"/>
        </c:scaling>
        <c:delete val="0"/>
        <c:axPos val="l"/>
        <c:majorGridlines/>
        <c:numFmt formatCode="0.0" sourceLinked="1"/>
        <c:majorTickMark val="out"/>
        <c:minorTickMark val="none"/>
        <c:tickLblPos val="nextTo"/>
        <c:crossAx val="1462525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32 '!$A$4</c:f>
              <c:strCache>
                <c:ptCount val="1"/>
                <c:pt idx="0">
                  <c:v>Les personnes
seules de moins de 65 ans</c:v>
                </c:pt>
              </c:strCache>
            </c:strRef>
          </c:tx>
          <c:marker>
            <c:symbol val="none"/>
          </c:marker>
          <c:cat>
            <c:strRef>
              <c:f>'Article 1 - Graphique 32 '!$B$3:$I$3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32 '!$B$4:$I$4</c:f>
              <c:numCache>
                <c:formatCode>0.0</c:formatCode>
                <c:ptCount val="8"/>
                <c:pt idx="0">
                  <c:v>0.57502467917077982</c:v>
                </c:pt>
                <c:pt idx="1">
                  <c:v>0.89464711899079441</c:v>
                </c:pt>
                <c:pt idx="2">
                  <c:v>0.98239178283198836</c:v>
                </c:pt>
                <c:pt idx="3">
                  <c:v>0.93906154783668494</c:v>
                </c:pt>
                <c:pt idx="4">
                  <c:v>1.0770567786790266</c:v>
                </c:pt>
                <c:pt idx="5">
                  <c:v>1.1409015025041738</c:v>
                </c:pt>
                <c:pt idx="6">
                  <c:v>0.7704918032786886</c:v>
                </c:pt>
                <c:pt idx="7">
                  <c:v>1.1209876543209878</c:v>
                </c:pt>
              </c:numCache>
            </c:numRef>
          </c:val>
          <c:extLst xmlns:c16r2="http://schemas.microsoft.com/office/drawing/2015/06/chart">
            <c:ext xmlns:c16="http://schemas.microsoft.com/office/drawing/2014/chart" uri="{C3380CC4-5D6E-409C-BE32-E72D297353CC}">
              <c16:uniqueId val="{00000000-1CA0-4FC3-A449-58367F8F82FC}"/>
            </c:ext>
          </c:extLst>
        </c:ser>
        <c:ser>
          <c:idx val="1"/>
          <c:order val="1"/>
          <c:tx>
            <c:strRef>
              <c:f>'Article 1 - Graphique 32 '!$A$5</c:f>
              <c:strCache>
                <c:ptCount val="1"/>
                <c:pt idx="0">
                  <c:v>Ensemble des ménages
à bas revenus</c:v>
                </c:pt>
              </c:strCache>
            </c:strRef>
          </c:tx>
          <c:marker>
            <c:symbol val="none"/>
          </c:marker>
          <c:cat>
            <c:strRef>
              <c:f>'Article 1 - Graphique 32 '!$B$3:$I$3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32 '!$B$5:$I$5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1CA0-4FC3-A449-58367F8F82FC}"/>
            </c:ext>
          </c:extLst>
        </c:ser>
        <c:dLbls>
          <c:showLegendKey val="0"/>
          <c:showVal val="0"/>
          <c:showCatName val="0"/>
          <c:showSerName val="0"/>
          <c:showPercent val="0"/>
          <c:showBubbleSize val="0"/>
        </c:dLbls>
        <c:axId val="148504960"/>
        <c:axId val="148506496"/>
      </c:radarChart>
      <c:catAx>
        <c:axId val="148504960"/>
        <c:scaling>
          <c:orientation val="minMax"/>
        </c:scaling>
        <c:delete val="0"/>
        <c:axPos val="b"/>
        <c:majorGridlines/>
        <c:numFmt formatCode="General" sourceLinked="0"/>
        <c:majorTickMark val="out"/>
        <c:minorTickMark val="none"/>
        <c:tickLblPos val="nextTo"/>
        <c:crossAx val="148506496"/>
        <c:crosses val="autoZero"/>
        <c:auto val="1"/>
        <c:lblAlgn val="ctr"/>
        <c:lblOffset val="100"/>
        <c:noMultiLvlLbl val="0"/>
      </c:catAx>
      <c:valAx>
        <c:axId val="148506496"/>
        <c:scaling>
          <c:orientation val="minMax"/>
          <c:max val="2.5"/>
        </c:scaling>
        <c:delete val="0"/>
        <c:axPos val="l"/>
        <c:majorGridlines/>
        <c:numFmt formatCode="0.0" sourceLinked="1"/>
        <c:majorTickMark val="cross"/>
        <c:minorTickMark val="none"/>
        <c:tickLblPos val="nextTo"/>
        <c:crossAx val="1485049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33'!$A$4</c:f>
              <c:strCache>
                <c:ptCount val="1"/>
                <c:pt idx="0">
                  <c:v>Les familles
monoparentales</c:v>
                </c:pt>
              </c:strCache>
            </c:strRef>
          </c:tx>
          <c:marker>
            <c:symbol val="none"/>
          </c:marker>
          <c:cat>
            <c:strRef>
              <c:f>'Article 1 - Graphique 33'!$B$3:$I$3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33'!$B$4:$I$4</c:f>
              <c:numCache>
                <c:formatCode>0.0</c:formatCode>
                <c:ptCount val="8"/>
                <c:pt idx="0">
                  <c:v>1.3988153998025665</c:v>
                </c:pt>
                <c:pt idx="1">
                  <c:v>1.2359359018070235</c:v>
                </c:pt>
                <c:pt idx="2">
                  <c:v>1.3044754218635366</c:v>
                </c:pt>
                <c:pt idx="3">
                  <c:v>1.3168799512492382</c:v>
                </c:pt>
                <c:pt idx="4">
                  <c:v>1.3710892236384702</c:v>
                </c:pt>
                <c:pt idx="5">
                  <c:v>1.168280467445743</c:v>
                </c:pt>
                <c:pt idx="6">
                  <c:v>0.36451301832208294</c:v>
                </c:pt>
                <c:pt idx="7">
                  <c:v>1.2530864197530864</c:v>
                </c:pt>
              </c:numCache>
            </c:numRef>
          </c:val>
          <c:extLst xmlns:c16r2="http://schemas.microsoft.com/office/drawing/2015/06/chart">
            <c:ext xmlns:c16="http://schemas.microsoft.com/office/drawing/2014/chart" uri="{C3380CC4-5D6E-409C-BE32-E72D297353CC}">
              <c16:uniqueId val="{00000000-2D89-4B7E-9D1F-0995A92B0271}"/>
            </c:ext>
          </c:extLst>
        </c:ser>
        <c:ser>
          <c:idx val="1"/>
          <c:order val="1"/>
          <c:tx>
            <c:strRef>
              <c:f>'Article 1 - Graphique 33'!$A$5</c:f>
              <c:strCache>
                <c:ptCount val="1"/>
                <c:pt idx="0">
                  <c:v>Ensemble des ménages
à bas revenus</c:v>
                </c:pt>
              </c:strCache>
            </c:strRef>
          </c:tx>
          <c:marker>
            <c:symbol val="none"/>
          </c:marker>
          <c:cat>
            <c:strRef>
              <c:f>'Article 1 - Graphique 33'!$B$3:$I$3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33'!$B$5:$I$5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2D89-4B7E-9D1F-0995A92B0271}"/>
            </c:ext>
          </c:extLst>
        </c:ser>
        <c:dLbls>
          <c:showLegendKey val="0"/>
          <c:showVal val="0"/>
          <c:showCatName val="0"/>
          <c:showSerName val="0"/>
          <c:showPercent val="0"/>
          <c:showBubbleSize val="0"/>
        </c:dLbls>
        <c:axId val="148692352"/>
        <c:axId val="148698240"/>
      </c:radarChart>
      <c:catAx>
        <c:axId val="148692352"/>
        <c:scaling>
          <c:orientation val="minMax"/>
        </c:scaling>
        <c:delete val="0"/>
        <c:axPos val="b"/>
        <c:majorGridlines/>
        <c:numFmt formatCode="General" sourceLinked="0"/>
        <c:majorTickMark val="out"/>
        <c:minorTickMark val="none"/>
        <c:tickLblPos val="nextTo"/>
        <c:crossAx val="148698240"/>
        <c:crosses val="autoZero"/>
        <c:auto val="1"/>
        <c:lblAlgn val="ctr"/>
        <c:lblOffset val="100"/>
        <c:noMultiLvlLbl val="0"/>
      </c:catAx>
      <c:valAx>
        <c:axId val="148698240"/>
        <c:scaling>
          <c:orientation val="minMax"/>
          <c:max val="2.5"/>
        </c:scaling>
        <c:delete val="0"/>
        <c:axPos val="l"/>
        <c:majorGridlines/>
        <c:numFmt formatCode="0.0" sourceLinked="1"/>
        <c:majorTickMark val="cross"/>
        <c:minorTickMark val="none"/>
        <c:tickLblPos val="nextTo"/>
        <c:crossAx val="1486923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34'!$A$4</c:f>
              <c:strCache>
                <c:ptCount val="1"/>
                <c:pt idx="0">
                  <c:v>Les ménages de nationalité étrangère</c:v>
                </c:pt>
              </c:strCache>
            </c:strRef>
          </c:tx>
          <c:marker>
            <c:symbol val="none"/>
          </c:marker>
          <c:cat>
            <c:strRef>
              <c:f>'Article 1 - Graphique 34'!$B$3:$I$3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34'!$B$4:$I$4</c:f>
              <c:numCache>
                <c:formatCode>0.0</c:formatCode>
                <c:ptCount val="8"/>
                <c:pt idx="0">
                  <c:v>2.0572556762092793</c:v>
                </c:pt>
                <c:pt idx="1">
                  <c:v>0.73815206273440159</c:v>
                </c:pt>
                <c:pt idx="2">
                  <c:v>1.8950843727072635</c:v>
                </c:pt>
                <c:pt idx="3">
                  <c:v>1.6563071297989032</c:v>
                </c:pt>
                <c:pt idx="4">
                  <c:v>1.4875434530706835</c:v>
                </c:pt>
                <c:pt idx="5">
                  <c:v>1.1626043405676127</c:v>
                </c:pt>
                <c:pt idx="6">
                  <c:v>0.54773384763741562</c:v>
                </c:pt>
                <c:pt idx="7">
                  <c:v>1.4197530864197532</c:v>
                </c:pt>
              </c:numCache>
            </c:numRef>
          </c:val>
          <c:extLst xmlns:c16r2="http://schemas.microsoft.com/office/drawing/2015/06/chart">
            <c:ext xmlns:c16="http://schemas.microsoft.com/office/drawing/2014/chart" uri="{C3380CC4-5D6E-409C-BE32-E72D297353CC}">
              <c16:uniqueId val="{00000000-6585-43D4-8361-84AB31F3B7B3}"/>
            </c:ext>
          </c:extLst>
        </c:ser>
        <c:ser>
          <c:idx val="1"/>
          <c:order val="1"/>
          <c:tx>
            <c:strRef>
              <c:f>'Article 1 - Graphique 34'!$A$5</c:f>
              <c:strCache>
                <c:ptCount val="1"/>
                <c:pt idx="0">
                  <c:v>Ensemble des ménages
à bas revenus</c:v>
                </c:pt>
              </c:strCache>
            </c:strRef>
          </c:tx>
          <c:marker>
            <c:symbol val="none"/>
          </c:marker>
          <c:cat>
            <c:strRef>
              <c:f>'Article 1 - Graphique 34'!$B$3:$I$3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34'!$B$5:$I$5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6585-43D4-8361-84AB31F3B7B3}"/>
            </c:ext>
          </c:extLst>
        </c:ser>
        <c:dLbls>
          <c:showLegendKey val="0"/>
          <c:showVal val="0"/>
          <c:showCatName val="0"/>
          <c:showSerName val="0"/>
          <c:showPercent val="0"/>
          <c:showBubbleSize val="0"/>
        </c:dLbls>
        <c:axId val="148716160"/>
        <c:axId val="148738432"/>
      </c:radarChart>
      <c:catAx>
        <c:axId val="148716160"/>
        <c:scaling>
          <c:orientation val="minMax"/>
        </c:scaling>
        <c:delete val="0"/>
        <c:axPos val="b"/>
        <c:majorGridlines/>
        <c:numFmt formatCode="General" sourceLinked="0"/>
        <c:majorTickMark val="out"/>
        <c:minorTickMark val="none"/>
        <c:tickLblPos val="nextTo"/>
        <c:crossAx val="148738432"/>
        <c:crosses val="autoZero"/>
        <c:auto val="1"/>
        <c:lblAlgn val="ctr"/>
        <c:lblOffset val="100"/>
        <c:noMultiLvlLbl val="0"/>
      </c:catAx>
      <c:valAx>
        <c:axId val="148738432"/>
        <c:scaling>
          <c:orientation val="minMax"/>
        </c:scaling>
        <c:delete val="0"/>
        <c:axPos val="l"/>
        <c:majorGridlines/>
        <c:numFmt formatCode="0.0" sourceLinked="1"/>
        <c:majorTickMark val="cross"/>
        <c:minorTickMark val="none"/>
        <c:tickLblPos val="nextTo"/>
        <c:crossAx val="1487161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35'!$A$4</c:f>
              <c:strCache>
                <c:ptCount val="1"/>
                <c:pt idx="0">
                  <c:v>Les ménages de
moins de 30 ans</c:v>
                </c:pt>
              </c:strCache>
            </c:strRef>
          </c:tx>
          <c:marker>
            <c:symbol val="none"/>
          </c:marker>
          <c:cat>
            <c:strRef>
              <c:f>'Article 1 - Graphique 35'!$B$3:$I$3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35'!$B$4:$I$4</c:f>
              <c:numCache>
                <c:formatCode>0.0</c:formatCode>
                <c:ptCount val="8"/>
                <c:pt idx="0">
                  <c:v>1.2522211253701876</c:v>
                </c:pt>
                <c:pt idx="1">
                  <c:v>1.0446641663825436</c:v>
                </c:pt>
                <c:pt idx="2">
                  <c:v>0.80557593543653716</c:v>
                </c:pt>
                <c:pt idx="3">
                  <c:v>1.0359536867763559</c:v>
                </c:pt>
                <c:pt idx="4">
                  <c:v>1.2896871378910777</c:v>
                </c:pt>
                <c:pt idx="5">
                  <c:v>1.2123539232053424</c:v>
                </c:pt>
                <c:pt idx="6">
                  <c:v>0.44744455159112828</c:v>
                </c:pt>
                <c:pt idx="7">
                  <c:v>0.84074074074074068</c:v>
                </c:pt>
              </c:numCache>
            </c:numRef>
          </c:val>
          <c:extLst xmlns:c16r2="http://schemas.microsoft.com/office/drawing/2015/06/chart">
            <c:ext xmlns:c16="http://schemas.microsoft.com/office/drawing/2014/chart" uri="{C3380CC4-5D6E-409C-BE32-E72D297353CC}">
              <c16:uniqueId val="{00000000-01D8-43BC-B2C6-8780903CE9D3}"/>
            </c:ext>
          </c:extLst>
        </c:ser>
        <c:ser>
          <c:idx val="1"/>
          <c:order val="1"/>
          <c:tx>
            <c:strRef>
              <c:f>'Article 1 - Graphique 35'!$A$5</c:f>
              <c:strCache>
                <c:ptCount val="1"/>
                <c:pt idx="0">
                  <c:v>Ensemble des ménages
à bas revenus</c:v>
                </c:pt>
              </c:strCache>
            </c:strRef>
          </c:tx>
          <c:marker>
            <c:symbol val="none"/>
          </c:marker>
          <c:cat>
            <c:strRef>
              <c:f>'Article 1 - Graphique 35'!$B$3:$I$3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35'!$B$5:$I$5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01D8-43BC-B2C6-8780903CE9D3}"/>
            </c:ext>
          </c:extLst>
        </c:ser>
        <c:dLbls>
          <c:showLegendKey val="0"/>
          <c:showVal val="0"/>
          <c:showCatName val="0"/>
          <c:showSerName val="0"/>
          <c:showPercent val="0"/>
          <c:showBubbleSize val="0"/>
        </c:dLbls>
        <c:axId val="148928384"/>
        <c:axId val="148929920"/>
      </c:radarChart>
      <c:catAx>
        <c:axId val="148928384"/>
        <c:scaling>
          <c:orientation val="minMax"/>
        </c:scaling>
        <c:delete val="0"/>
        <c:axPos val="b"/>
        <c:majorGridlines/>
        <c:numFmt formatCode="General" sourceLinked="0"/>
        <c:majorTickMark val="out"/>
        <c:minorTickMark val="none"/>
        <c:tickLblPos val="nextTo"/>
        <c:crossAx val="148929920"/>
        <c:crosses val="autoZero"/>
        <c:auto val="1"/>
        <c:lblAlgn val="ctr"/>
        <c:lblOffset val="100"/>
        <c:noMultiLvlLbl val="0"/>
      </c:catAx>
      <c:valAx>
        <c:axId val="148929920"/>
        <c:scaling>
          <c:orientation val="minMax"/>
          <c:max val="2.5"/>
        </c:scaling>
        <c:delete val="0"/>
        <c:axPos val="l"/>
        <c:majorGridlines/>
        <c:numFmt formatCode="0.0" sourceLinked="1"/>
        <c:majorTickMark val="cross"/>
        <c:minorTickMark val="none"/>
        <c:tickLblPos val="nextTo"/>
        <c:crossAx val="1489283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36 '!$A$4</c:f>
              <c:strCache>
                <c:ptCount val="1"/>
                <c:pt idx="0">
                  <c:v>Les couples avec
trois enfants ou plus</c:v>
                </c:pt>
              </c:strCache>
            </c:strRef>
          </c:tx>
          <c:marker>
            <c:symbol val="none"/>
          </c:marker>
          <c:cat>
            <c:strRef>
              <c:f>'Article 1 - Graphique 36 '!$B$3:$I$3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36 '!$B$4:$I$4</c:f>
              <c:numCache>
                <c:formatCode>0.0</c:formatCode>
                <c:ptCount val="8"/>
                <c:pt idx="0">
                  <c:v>1.4639684106614017</c:v>
                </c:pt>
                <c:pt idx="1">
                  <c:v>1.2509376065461983</c:v>
                </c:pt>
                <c:pt idx="2">
                  <c:v>1.706529713866471</c:v>
                </c:pt>
                <c:pt idx="3">
                  <c:v>2.012187690432663</c:v>
                </c:pt>
                <c:pt idx="4">
                  <c:v>1.3568945538818076</c:v>
                </c:pt>
                <c:pt idx="5">
                  <c:v>1.1542570951585978</c:v>
                </c:pt>
                <c:pt idx="6">
                  <c:v>0.64127290260366454</c:v>
                </c:pt>
                <c:pt idx="7">
                  <c:v>1.337037037037037</c:v>
                </c:pt>
              </c:numCache>
            </c:numRef>
          </c:val>
          <c:extLst xmlns:c16r2="http://schemas.microsoft.com/office/drawing/2015/06/chart">
            <c:ext xmlns:c16="http://schemas.microsoft.com/office/drawing/2014/chart" uri="{C3380CC4-5D6E-409C-BE32-E72D297353CC}">
              <c16:uniqueId val="{00000000-9809-41C5-8C39-07034BE5B11B}"/>
            </c:ext>
          </c:extLst>
        </c:ser>
        <c:ser>
          <c:idx val="1"/>
          <c:order val="1"/>
          <c:tx>
            <c:strRef>
              <c:f>'Article 1 - Graphique 36 '!$A$5</c:f>
              <c:strCache>
                <c:ptCount val="1"/>
                <c:pt idx="0">
                  <c:v>Ensemble des ménages
à bas revenus</c:v>
                </c:pt>
              </c:strCache>
            </c:strRef>
          </c:tx>
          <c:marker>
            <c:symbol val="none"/>
          </c:marker>
          <c:cat>
            <c:strRef>
              <c:f>'Article 1 - Graphique 36 '!$B$3:$I$3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36 '!$B$5:$I$5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9809-41C5-8C39-07034BE5B11B}"/>
            </c:ext>
          </c:extLst>
        </c:ser>
        <c:dLbls>
          <c:showLegendKey val="0"/>
          <c:showVal val="0"/>
          <c:showCatName val="0"/>
          <c:showSerName val="0"/>
          <c:showPercent val="0"/>
          <c:showBubbleSize val="0"/>
        </c:dLbls>
        <c:axId val="148984960"/>
        <c:axId val="148986496"/>
      </c:radarChart>
      <c:catAx>
        <c:axId val="148984960"/>
        <c:scaling>
          <c:orientation val="minMax"/>
        </c:scaling>
        <c:delete val="0"/>
        <c:axPos val="b"/>
        <c:majorGridlines/>
        <c:numFmt formatCode="General" sourceLinked="0"/>
        <c:majorTickMark val="out"/>
        <c:minorTickMark val="none"/>
        <c:tickLblPos val="nextTo"/>
        <c:crossAx val="148986496"/>
        <c:crosses val="autoZero"/>
        <c:auto val="1"/>
        <c:lblAlgn val="ctr"/>
        <c:lblOffset val="100"/>
        <c:noMultiLvlLbl val="0"/>
      </c:catAx>
      <c:valAx>
        <c:axId val="148986496"/>
        <c:scaling>
          <c:orientation val="minMax"/>
        </c:scaling>
        <c:delete val="0"/>
        <c:axPos val="l"/>
        <c:majorGridlines/>
        <c:numFmt formatCode="0.0" sourceLinked="1"/>
        <c:majorTickMark val="cross"/>
        <c:minorTickMark val="none"/>
        <c:tickLblPos val="nextTo"/>
        <c:crossAx val="1489849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37'!$A$4</c:f>
              <c:strCache>
                <c:ptCount val="1"/>
                <c:pt idx="0">
                  <c:v>Les couples sans emploi ni retraite</c:v>
                </c:pt>
              </c:strCache>
            </c:strRef>
          </c:tx>
          <c:marker>
            <c:symbol val="none"/>
          </c:marker>
          <c:cat>
            <c:strRef>
              <c:f>'Article 1 - Graphique 37'!$B$3:$I$3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37'!$B$4:$I$4</c:f>
              <c:numCache>
                <c:formatCode>0.0</c:formatCode>
                <c:ptCount val="8"/>
                <c:pt idx="0">
                  <c:v>1.4639684106614017</c:v>
                </c:pt>
                <c:pt idx="1">
                  <c:v>1.2509376065461983</c:v>
                </c:pt>
                <c:pt idx="2">
                  <c:v>1.706529713866471</c:v>
                </c:pt>
                <c:pt idx="3">
                  <c:v>2.012187690432663</c:v>
                </c:pt>
                <c:pt idx="4">
                  <c:v>1.3568945538818076</c:v>
                </c:pt>
                <c:pt idx="5">
                  <c:v>1.1542570951585978</c:v>
                </c:pt>
                <c:pt idx="6">
                  <c:v>0.64127290260366454</c:v>
                </c:pt>
                <c:pt idx="7">
                  <c:v>1.337037037037037</c:v>
                </c:pt>
              </c:numCache>
            </c:numRef>
          </c:val>
          <c:extLst xmlns:c16r2="http://schemas.microsoft.com/office/drawing/2015/06/chart">
            <c:ext xmlns:c16="http://schemas.microsoft.com/office/drawing/2014/chart" uri="{C3380CC4-5D6E-409C-BE32-E72D297353CC}">
              <c16:uniqueId val="{00000000-C6A9-4024-92CF-4F0FB86D0999}"/>
            </c:ext>
          </c:extLst>
        </c:ser>
        <c:ser>
          <c:idx val="1"/>
          <c:order val="1"/>
          <c:tx>
            <c:strRef>
              <c:f>'Article 1 - Graphique 37'!$A$5</c:f>
              <c:strCache>
                <c:ptCount val="1"/>
                <c:pt idx="0">
                  <c:v>Ensemble des ménages
à bas revenus</c:v>
                </c:pt>
              </c:strCache>
            </c:strRef>
          </c:tx>
          <c:marker>
            <c:symbol val="none"/>
          </c:marker>
          <c:cat>
            <c:strRef>
              <c:f>'Article 1 - Graphique 37'!$B$3:$I$3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37'!$B$5:$I$5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C6A9-4024-92CF-4F0FB86D0999}"/>
            </c:ext>
          </c:extLst>
        </c:ser>
        <c:dLbls>
          <c:showLegendKey val="0"/>
          <c:showVal val="0"/>
          <c:showCatName val="0"/>
          <c:showSerName val="0"/>
          <c:showPercent val="0"/>
          <c:showBubbleSize val="0"/>
        </c:dLbls>
        <c:axId val="149082496"/>
        <c:axId val="149084032"/>
      </c:radarChart>
      <c:catAx>
        <c:axId val="149082496"/>
        <c:scaling>
          <c:orientation val="minMax"/>
        </c:scaling>
        <c:delete val="0"/>
        <c:axPos val="b"/>
        <c:majorGridlines/>
        <c:numFmt formatCode="General" sourceLinked="0"/>
        <c:majorTickMark val="out"/>
        <c:minorTickMark val="none"/>
        <c:tickLblPos val="nextTo"/>
        <c:crossAx val="149084032"/>
        <c:crosses val="autoZero"/>
        <c:auto val="1"/>
        <c:lblAlgn val="ctr"/>
        <c:lblOffset val="100"/>
        <c:noMultiLvlLbl val="0"/>
      </c:catAx>
      <c:valAx>
        <c:axId val="149084032"/>
        <c:scaling>
          <c:orientation val="minMax"/>
        </c:scaling>
        <c:delete val="0"/>
        <c:axPos val="l"/>
        <c:majorGridlines/>
        <c:numFmt formatCode="0.0" sourceLinked="1"/>
        <c:majorTickMark val="cross"/>
        <c:minorTickMark val="none"/>
        <c:tickLblPos val="nextTo"/>
        <c:crossAx val="1490824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Graphique 38'!$A$4</c:f>
              <c:strCache>
                <c:ptCount val="1"/>
                <c:pt idx="0">
                  <c:v>Les personnes modestes âgées de
plus de 65 ans</c:v>
                </c:pt>
              </c:strCache>
            </c:strRef>
          </c:tx>
          <c:marker>
            <c:symbol val="none"/>
          </c:marker>
          <c:cat>
            <c:strRef>
              <c:f>'Article 1 - Graphique 38'!$B$3:$I$3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38'!$B$4:$I$4</c:f>
              <c:numCache>
                <c:formatCode>0.0</c:formatCode>
                <c:ptCount val="8"/>
                <c:pt idx="0">
                  <c:v>0.17831074035453598</c:v>
                </c:pt>
                <c:pt idx="1">
                  <c:v>0.73718505647263244</c:v>
                </c:pt>
                <c:pt idx="2">
                  <c:v>0.50744047619047616</c:v>
                </c:pt>
                <c:pt idx="3">
                  <c:v>0.32333010648596322</c:v>
                </c:pt>
                <c:pt idx="4">
                  <c:v>0.44388456252863034</c:v>
                </c:pt>
                <c:pt idx="5">
                  <c:v>0.8011152416356877</c:v>
                </c:pt>
                <c:pt idx="6">
                  <c:v>1.4417701863354038</c:v>
                </c:pt>
                <c:pt idx="7">
                  <c:v>0.70283018867924529</c:v>
                </c:pt>
              </c:numCache>
            </c:numRef>
          </c:val>
          <c:extLst xmlns:c16r2="http://schemas.microsoft.com/office/drawing/2015/06/chart">
            <c:ext xmlns:c16="http://schemas.microsoft.com/office/drawing/2014/chart" uri="{C3380CC4-5D6E-409C-BE32-E72D297353CC}">
              <c16:uniqueId val="{00000000-77DE-4FEE-A5AB-5D942128C3CD}"/>
            </c:ext>
          </c:extLst>
        </c:ser>
        <c:ser>
          <c:idx val="1"/>
          <c:order val="1"/>
          <c:tx>
            <c:strRef>
              <c:f>'Article 1 - Graphique 38'!$A$5</c:f>
              <c:strCache>
                <c:ptCount val="1"/>
                <c:pt idx="0">
                  <c:v>Ensemble des ménages modestes</c:v>
                </c:pt>
              </c:strCache>
            </c:strRef>
          </c:tx>
          <c:marker>
            <c:symbol val="none"/>
          </c:marker>
          <c:cat>
            <c:strRef>
              <c:f>'Article 1 - Graphique 38'!$B$3:$I$3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Graphique 38'!$B$5:$I$5</c:f>
              <c:numCache>
                <c:formatCode>General</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77DE-4FEE-A5AB-5D942128C3CD}"/>
            </c:ext>
          </c:extLst>
        </c:ser>
        <c:dLbls>
          <c:showLegendKey val="0"/>
          <c:showVal val="0"/>
          <c:showCatName val="0"/>
          <c:showSerName val="0"/>
          <c:showPercent val="0"/>
          <c:showBubbleSize val="0"/>
        </c:dLbls>
        <c:axId val="149126528"/>
        <c:axId val="149128320"/>
      </c:radarChart>
      <c:catAx>
        <c:axId val="149126528"/>
        <c:scaling>
          <c:orientation val="minMax"/>
        </c:scaling>
        <c:delete val="0"/>
        <c:axPos val="b"/>
        <c:majorGridlines/>
        <c:numFmt formatCode="General" sourceLinked="0"/>
        <c:majorTickMark val="out"/>
        <c:minorTickMark val="none"/>
        <c:tickLblPos val="nextTo"/>
        <c:crossAx val="149128320"/>
        <c:crosses val="autoZero"/>
        <c:auto val="1"/>
        <c:lblAlgn val="ctr"/>
        <c:lblOffset val="100"/>
        <c:noMultiLvlLbl val="0"/>
      </c:catAx>
      <c:valAx>
        <c:axId val="149128320"/>
        <c:scaling>
          <c:orientation val="minMax"/>
          <c:max val="2"/>
        </c:scaling>
        <c:delete val="0"/>
        <c:axPos val="l"/>
        <c:majorGridlines/>
        <c:numFmt formatCode="0.0" sourceLinked="1"/>
        <c:majorTickMark val="cross"/>
        <c:minorTickMark val="none"/>
        <c:tickLblPos val="nextTo"/>
        <c:crossAx val="1491265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Encadré - graph 1'!$A$4</c:f>
              <c:strCache>
                <c:ptCount val="1"/>
                <c:pt idx="0">
                  <c:v>Les ménages ruraux à bas revenus</c:v>
                </c:pt>
              </c:strCache>
            </c:strRef>
          </c:tx>
          <c:marker>
            <c:symbol val="none"/>
          </c:marker>
          <c:cat>
            <c:strRef>
              <c:f>'Article 1 - Encadré - graph 1'!$B$3:$I$3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Encadré - graph 1'!$B$4:$I$4</c:f>
              <c:numCache>
                <c:formatCode>0.0</c:formatCode>
                <c:ptCount val="8"/>
                <c:pt idx="0">
                  <c:v>0.35172413793103446</c:v>
                </c:pt>
                <c:pt idx="1">
                  <c:v>0.82593856655290099</c:v>
                </c:pt>
                <c:pt idx="2">
                  <c:v>0.55441176470588238</c:v>
                </c:pt>
                <c:pt idx="3">
                  <c:v>0.46341463414634149</c:v>
                </c:pt>
                <c:pt idx="4">
                  <c:v>0.48115942028985509</c:v>
                </c:pt>
                <c:pt idx="5">
                  <c:v>0.45933333333333337</c:v>
                </c:pt>
                <c:pt idx="6">
                  <c:v>2.6442307692307692</c:v>
                </c:pt>
                <c:pt idx="7">
                  <c:v>0.14814814814814814</c:v>
                </c:pt>
              </c:numCache>
            </c:numRef>
          </c:val>
          <c:extLst xmlns:c16r2="http://schemas.microsoft.com/office/drawing/2015/06/chart">
            <c:ext xmlns:c16="http://schemas.microsoft.com/office/drawing/2014/chart" uri="{C3380CC4-5D6E-409C-BE32-E72D297353CC}">
              <c16:uniqueId val="{00000000-2F28-40D2-9AE8-7D07CBCAE86F}"/>
            </c:ext>
          </c:extLst>
        </c:ser>
        <c:ser>
          <c:idx val="1"/>
          <c:order val="1"/>
          <c:tx>
            <c:strRef>
              <c:f>'Article 1 - Encadré - graph 1'!$A$5</c:f>
              <c:strCache>
                <c:ptCount val="1"/>
                <c:pt idx="0">
                  <c:v>Ensemble des ménages
à bas revenus</c:v>
                </c:pt>
              </c:strCache>
            </c:strRef>
          </c:tx>
          <c:marker>
            <c:symbol val="none"/>
          </c:marker>
          <c:cat>
            <c:strRef>
              <c:f>'Article 1 - Encadré - graph 1'!$B$3:$I$3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Encadré - graph 1'!$B$5:$I$5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2F28-40D2-9AE8-7D07CBCAE86F}"/>
            </c:ext>
          </c:extLst>
        </c:ser>
        <c:dLbls>
          <c:showLegendKey val="0"/>
          <c:showVal val="0"/>
          <c:showCatName val="0"/>
          <c:showSerName val="0"/>
          <c:showPercent val="0"/>
          <c:showBubbleSize val="0"/>
        </c:dLbls>
        <c:axId val="149260544"/>
        <c:axId val="149262336"/>
      </c:radarChart>
      <c:catAx>
        <c:axId val="149260544"/>
        <c:scaling>
          <c:orientation val="minMax"/>
        </c:scaling>
        <c:delete val="0"/>
        <c:axPos val="b"/>
        <c:majorGridlines/>
        <c:numFmt formatCode="General" sourceLinked="0"/>
        <c:majorTickMark val="out"/>
        <c:minorTickMark val="none"/>
        <c:tickLblPos val="nextTo"/>
        <c:crossAx val="149262336"/>
        <c:crosses val="autoZero"/>
        <c:auto val="1"/>
        <c:lblAlgn val="ctr"/>
        <c:lblOffset val="100"/>
        <c:noMultiLvlLbl val="0"/>
      </c:catAx>
      <c:valAx>
        <c:axId val="149262336"/>
        <c:scaling>
          <c:orientation val="minMax"/>
          <c:max val="2.5"/>
        </c:scaling>
        <c:delete val="0"/>
        <c:axPos val="l"/>
        <c:majorGridlines/>
        <c:numFmt formatCode="0.0" sourceLinked="1"/>
        <c:majorTickMark val="cross"/>
        <c:minorTickMark val="none"/>
        <c:tickLblPos val="nextTo"/>
        <c:crossAx val="1492605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4'!$C$3</c:f>
              <c:strCache>
                <c:ptCount val="1"/>
                <c:pt idx="0">
                  <c:v>Propriétaire non accédant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4'!$A$4:$B$21</c:f>
              <c:multiLvlStrCache>
                <c:ptCount val="18"/>
                <c:lvl>
                  <c:pt idx="0">
                    <c:v>Agriculteurs </c:v>
                  </c:pt>
                  <c:pt idx="1">
                    <c:v>Artisans, commerçants, chefs d'entreprise</c:v>
                  </c:pt>
                  <c:pt idx="2">
                    <c:v>Cadres et professions intellectuelles sup</c:v>
                  </c:pt>
                  <c:pt idx="3">
                    <c:v>Professions intermédiaires</c:v>
                  </c:pt>
                  <c:pt idx="4">
                    <c:v>Employés</c:v>
                  </c:pt>
                  <c:pt idx="5">
                    <c:v>Ouvriers</c:v>
                  </c:pt>
                  <c:pt idx="6">
                    <c:v>Agriculteurs </c:v>
                  </c:pt>
                  <c:pt idx="7">
                    <c:v>Artisans, commerçants, chefs d'entreprise</c:v>
                  </c:pt>
                  <c:pt idx="8">
                    <c:v>Cadres et professions intellectuelles sup</c:v>
                  </c:pt>
                  <c:pt idx="9">
                    <c:v>Professions intermédiaires</c:v>
                  </c:pt>
                  <c:pt idx="10">
                    <c:v>Employés</c:v>
                  </c:pt>
                  <c:pt idx="11">
                    <c:v>Ouvriers</c:v>
                  </c:pt>
                  <c:pt idx="12">
                    <c:v>Agriculteurs </c:v>
                  </c:pt>
                  <c:pt idx="13">
                    <c:v>Artisans, commerçants, chefs d'entreprise</c:v>
                  </c:pt>
                  <c:pt idx="14">
                    <c:v>Cadres et professions intellectuelles sup</c:v>
                  </c:pt>
                  <c:pt idx="15">
                    <c:v>Professions intermédiaires</c:v>
                  </c:pt>
                  <c:pt idx="16">
                    <c:v>Employés</c:v>
                  </c:pt>
                  <c:pt idx="17">
                    <c:v>Ouvriers</c:v>
                  </c:pt>
                </c:lvl>
                <c:lvl>
                  <c:pt idx="0">
                    <c:v>Ménages à bas revenus</c:v>
                  </c:pt>
                  <c:pt idx="6">
                    <c:v>Ménages modestes</c:v>
                  </c:pt>
                  <c:pt idx="12">
                    <c:v>Ménages plus aisés</c:v>
                  </c:pt>
                </c:lvl>
              </c:multiLvlStrCache>
            </c:multiLvlStrRef>
          </c:cat>
          <c:val>
            <c:numRef>
              <c:f>'Article 1 - Graphique 4'!$C$4:$C$21</c:f>
              <c:numCache>
                <c:formatCode>0.0</c:formatCode>
                <c:ptCount val="18"/>
                <c:pt idx="0">
                  <c:v>59.92</c:v>
                </c:pt>
                <c:pt idx="1">
                  <c:v>21.21</c:v>
                </c:pt>
                <c:pt idx="2">
                  <c:v>16.809999999999999</c:v>
                </c:pt>
                <c:pt idx="3">
                  <c:v>12.34</c:v>
                </c:pt>
                <c:pt idx="4">
                  <c:v>7.02</c:v>
                </c:pt>
                <c:pt idx="5">
                  <c:v>7.81</c:v>
                </c:pt>
                <c:pt idx="6">
                  <c:v>49.25</c:v>
                </c:pt>
                <c:pt idx="7">
                  <c:v>25.81</c:v>
                </c:pt>
                <c:pt idx="8">
                  <c:v>18.079999999999998</c:v>
                </c:pt>
                <c:pt idx="9">
                  <c:v>15.64</c:v>
                </c:pt>
                <c:pt idx="10">
                  <c:v>12.36</c:v>
                </c:pt>
                <c:pt idx="11">
                  <c:v>13.79</c:v>
                </c:pt>
                <c:pt idx="12">
                  <c:v>74.06</c:v>
                </c:pt>
                <c:pt idx="13">
                  <c:v>41.4</c:v>
                </c:pt>
                <c:pt idx="14">
                  <c:v>28.03</c:v>
                </c:pt>
                <c:pt idx="15">
                  <c:v>23.64</c:v>
                </c:pt>
                <c:pt idx="16">
                  <c:v>21.81</c:v>
                </c:pt>
                <c:pt idx="17">
                  <c:v>25.3</c:v>
                </c:pt>
              </c:numCache>
            </c:numRef>
          </c:val>
          <c:extLst xmlns:c16r2="http://schemas.microsoft.com/office/drawing/2015/06/chart">
            <c:ext xmlns:c16="http://schemas.microsoft.com/office/drawing/2014/chart" uri="{C3380CC4-5D6E-409C-BE32-E72D297353CC}">
              <c16:uniqueId val="{00000000-9722-42EF-9698-7F4F089FA0FB}"/>
            </c:ext>
          </c:extLst>
        </c:ser>
        <c:ser>
          <c:idx val="1"/>
          <c:order val="1"/>
          <c:tx>
            <c:strRef>
              <c:f>'Article 1 - Graphique 4'!$D$3</c:f>
              <c:strCache>
                <c:ptCount val="1"/>
                <c:pt idx="0">
                  <c:v>Accédant à la propriété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4'!$A$4:$B$21</c:f>
              <c:multiLvlStrCache>
                <c:ptCount val="18"/>
                <c:lvl>
                  <c:pt idx="0">
                    <c:v>Agriculteurs </c:v>
                  </c:pt>
                  <c:pt idx="1">
                    <c:v>Artisans, commerçants, chefs d'entreprise</c:v>
                  </c:pt>
                  <c:pt idx="2">
                    <c:v>Cadres et professions intellectuelles sup</c:v>
                  </c:pt>
                  <c:pt idx="3">
                    <c:v>Professions intermédiaires</c:v>
                  </c:pt>
                  <c:pt idx="4">
                    <c:v>Employés</c:v>
                  </c:pt>
                  <c:pt idx="5">
                    <c:v>Ouvriers</c:v>
                  </c:pt>
                  <c:pt idx="6">
                    <c:v>Agriculteurs </c:v>
                  </c:pt>
                  <c:pt idx="7">
                    <c:v>Artisans, commerçants, chefs d'entreprise</c:v>
                  </c:pt>
                  <c:pt idx="8">
                    <c:v>Cadres et professions intellectuelles sup</c:v>
                  </c:pt>
                  <c:pt idx="9">
                    <c:v>Professions intermédiaires</c:v>
                  </c:pt>
                  <c:pt idx="10">
                    <c:v>Employés</c:v>
                  </c:pt>
                  <c:pt idx="11">
                    <c:v>Ouvriers</c:v>
                  </c:pt>
                  <c:pt idx="12">
                    <c:v>Agriculteurs </c:v>
                  </c:pt>
                  <c:pt idx="13">
                    <c:v>Artisans, commerçants, chefs d'entreprise</c:v>
                  </c:pt>
                  <c:pt idx="14">
                    <c:v>Cadres et professions intellectuelles sup</c:v>
                  </c:pt>
                  <c:pt idx="15">
                    <c:v>Professions intermédiaires</c:v>
                  </c:pt>
                  <c:pt idx="16">
                    <c:v>Employés</c:v>
                  </c:pt>
                  <c:pt idx="17">
                    <c:v>Ouvriers</c:v>
                  </c:pt>
                </c:lvl>
                <c:lvl>
                  <c:pt idx="0">
                    <c:v>Ménages à bas revenus</c:v>
                  </c:pt>
                  <c:pt idx="6">
                    <c:v>Ménages modestes</c:v>
                  </c:pt>
                  <c:pt idx="12">
                    <c:v>Ménages plus aisés</c:v>
                  </c:pt>
                </c:lvl>
              </c:multiLvlStrCache>
            </c:multiLvlStrRef>
          </c:cat>
          <c:val>
            <c:numRef>
              <c:f>'Article 1 - Graphique 4'!$D$4:$D$21</c:f>
              <c:numCache>
                <c:formatCode>0.0</c:formatCode>
                <c:ptCount val="18"/>
                <c:pt idx="0">
                  <c:v>14.55</c:v>
                </c:pt>
                <c:pt idx="1">
                  <c:v>22.72</c:v>
                </c:pt>
                <c:pt idx="2">
                  <c:v>17.45</c:v>
                </c:pt>
                <c:pt idx="3">
                  <c:v>14.33</c:v>
                </c:pt>
                <c:pt idx="4">
                  <c:v>8.27</c:v>
                </c:pt>
                <c:pt idx="5">
                  <c:v>10.94</c:v>
                </c:pt>
                <c:pt idx="6">
                  <c:v>39.130000000000003</c:v>
                </c:pt>
                <c:pt idx="7">
                  <c:v>38.979999999999997</c:v>
                </c:pt>
                <c:pt idx="8">
                  <c:v>25.64</c:v>
                </c:pt>
                <c:pt idx="9">
                  <c:v>29.96</c:v>
                </c:pt>
                <c:pt idx="10">
                  <c:v>19.41</c:v>
                </c:pt>
                <c:pt idx="11">
                  <c:v>28.35</c:v>
                </c:pt>
                <c:pt idx="12">
                  <c:v>20.32</c:v>
                </c:pt>
                <c:pt idx="13">
                  <c:v>37.159999999999997</c:v>
                </c:pt>
                <c:pt idx="14">
                  <c:v>42.27</c:v>
                </c:pt>
                <c:pt idx="15">
                  <c:v>43.28</c:v>
                </c:pt>
                <c:pt idx="16">
                  <c:v>33.26</c:v>
                </c:pt>
                <c:pt idx="17">
                  <c:v>33.35</c:v>
                </c:pt>
              </c:numCache>
            </c:numRef>
          </c:val>
          <c:extLst xmlns:c16r2="http://schemas.microsoft.com/office/drawing/2015/06/chart">
            <c:ext xmlns:c16="http://schemas.microsoft.com/office/drawing/2014/chart" uri="{C3380CC4-5D6E-409C-BE32-E72D297353CC}">
              <c16:uniqueId val="{00000001-9722-42EF-9698-7F4F089FA0FB}"/>
            </c:ext>
          </c:extLst>
        </c:ser>
        <c:ser>
          <c:idx val="2"/>
          <c:order val="2"/>
          <c:tx>
            <c:strRef>
              <c:f>'Article 1 - Graphique 4'!$E$3</c:f>
              <c:strCache>
                <c:ptCount val="1"/>
                <c:pt idx="0">
                  <c:v>Locataire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4'!$A$4:$B$21</c:f>
              <c:multiLvlStrCache>
                <c:ptCount val="18"/>
                <c:lvl>
                  <c:pt idx="0">
                    <c:v>Agriculteurs </c:v>
                  </c:pt>
                  <c:pt idx="1">
                    <c:v>Artisans, commerçants, chefs d'entreprise</c:v>
                  </c:pt>
                  <c:pt idx="2">
                    <c:v>Cadres et professions intellectuelles sup</c:v>
                  </c:pt>
                  <c:pt idx="3">
                    <c:v>Professions intermédiaires</c:v>
                  </c:pt>
                  <c:pt idx="4">
                    <c:v>Employés</c:v>
                  </c:pt>
                  <c:pt idx="5">
                    <c:v>Ouvriers</c:v>
                  </c:pt>
                  <c:pt idx="6">
                    <c:v>Agriculteurs </c:v>
                  </c:pt>
                  <c:pt idx="7">
                    <c:v>Artisans, commerçants, chefs d'entreprise</c:v>
                  </c:pt>
                  <c:pt idx="8">
                    <c:v>Cadres et professions intellectuelles sup</c:v>
                  </c:pt>
                  <c:pt idx="9">
                    <c:v>Professions intermédiaires</c:v>
                  </c:pt>
                  <c:pt idx="10">
                    <c:v>Employés</c:v>
                  </c:pt>
                  <c:pt idx="11">
                    <c:v>Ouvriers</c:v>
                  </c:pt>
                  <c:pt idx="12">
                    <c:v>Agriculteurs </c:v>
                  </c:pt>
                  <c:pt idx="13">
                    <c:v>Artisans, commerçants, chefs d'entreprise</c:v>
                  </c:pt>
                  <c:pt idx="14">
                    <c:v>Cadres et professions intellectuelles sup</c:v>
                  </c:pt>
                  <c:pt idx="15">
                    <c:v>Professions intermédiaires</c:v>
                  </c:pt>
                  <c:pt idx="16">
                    <c:v>Employés</c:v>
                  </c:pt>
                  <c:pt idx="17">
                    <c:v>Ouvriers</c:v>
                  </c:pt>
                </c:lvl>
                <c:lvl>
                  <c:pt idx="0">
                    <c:v>Ménages à bas revenus</c:v>
                  </c:pt>
                  <c:pt idx="6">
                    <c:v>Ménages modestes</c:v>
                  </c:pt>
                  <c:pt idx="12">
                    <c:v>Ménages plus aisés</c:v>
                  </c:pt>
                </c:lvl>
              </c:multiLvlStrCache>
            </c:multiLvlStrRef>
          </c:cat>
          <c:val>
            <c:numRef>
              <c:f>'Article 1 - Graphique 4'!$E$4:$E$21</c:f>
              <c:numCache>
                <c:formatCode>0.0</c:formatCode>
                <c:ptCount val="18"/>
                <c:pt idx="0">
                  <c:v>3.34</c:v>
                </c:pt>
                <c:pt idx="1">
                  <c:v>17.23</c:v>
                </c:pt>
                <c:pt idx="2">
                  <c:v>9.92</c:v>
                </c:pt>
                <c:pt idx="3">
                  <c:v>30.99</c:v>
                </c:pt>
                <c:pt idx="4">
                  <c:v>41.51</c:v>
                </c:pt>
                <c:pt idx="5">
                  <c:v>42.17</c:v>
                </c:pt>
                <c:pt idx="6">
                  <c:v>0</c:v>
                </c:pt>
                <c:pt idx="7">
                  <c:v>4.93</c:v>
                </c:pt>
                <c:pt idx="8">
                  <c:v>10.41</c:v>
                </c:pt>
                <c:pt idx="9">
                  <c:v>20.59</c:v>
                </c:pt>
                <c:pt idx="10">
                  <c:v>31.44</c:v>
                </c:pt>
                <c:pt idx="11">
                  <c:v>27.89</c:v>
                </c:pt>
                <c:pt idx="12">
                  <c:v>0</c:v>
                </c:pt>
                <c:pt idx="13">
                  <c:v>2.82</c:v>
                </c:pt>
                <c:pt idx="14">
                  <c:v>4.0199999999999996</c:v>
                </c:pt>
                <c:pt idx="15">
                  <c:v>8.09</c:v>
                </c:pt>
                <c:pt idx="16">
                  <c:v>17.37</c:v>
                </c:pt>
                <c:pt idx="17">
                  <c:v>13.08</c:v>
                </c:pt>
              </c:numCache>
            </c:numRef>
          </c:val>
          <c:extLst xmlns:c16r2="http://schemas.microsoft.com/office/drawing/2015/06/chart">
            <c:ext xmlns:c16="http://schemas.microsoft.com/office/drawing/2014/chart" uri="{C3380CC4-5D6E-409C-BE32-E72D297353CC}">
              <c16:uniqueId val="{00000002-9722-42EF-9698-7F4F089FA0FB}"/>
            </c:ext>
          </c:extLst>
        </c:ser>
        <c:ser>
          <c:idx val="3"/>
          <c:order val="3"/>
          <c:tx>
            <c:strRef>
              <c:f>'Article 1 - Graphique 4'!$F$3</c:f>
              <c:strCache>
                <c:ptCount val="1"/>
                <c:pt idx="0">
                  <c:v>Locataire parc privé</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4'!$A$4:$B$21</c:f>
              <c:multiLvlStrCache>
                <c:ptCount val="18"/>
                <c:lvl>
                  <c:pt idx="0">
                    <c:v>Agriculteurs </c:v>
                  </c:pt>
                  <c:pt idx="1">
                    <c:v>Artisans, commerçants, chefs d'entreprise</c:v>
                  </c:pt>
                  <c:pt idx="2">
                    <c:v>Cadres et professions intellectuelles sup</c:v>
                  </c:pt>
                  <c:pt idx="3">
                    <c:v>Professions intermédiaires</c:v>
                  </c:pt>
                  <c:pt idx="4">
                    <c:v>Employés</c:v>
                  </c:pt>
                  <c:pt idx="5">
                    <c:v>Ouvriers</c:v>
                  </c:pt>
                  <c:pt idx="6">
                    <c:v>Agriculteurs </c:v>
                  </c:pt>
                  <c:pt idx="7">
                    <c:v>Artisans, commerçants, chefs d'entreprise</c:v>
                  </c:pt>
                  <c:pt idx="8">
                    <c:v>Cadres et professions intellectuelles sup</c:v>
                  </c:pt>
                  <c:pt idx="9">
                    <c:v>Professions intermédiaires</c:v>
                  </c:pt>
                  <c:pt idx="10">
                    <c:v>Employés</c:v>
                  </c:pt>
                  <c:pt idx="11">
                    <c:v>Ouvriers</c:v>
                  </c:pt>
                  <c:pt idx="12">
                    <c:v>Agriculteurs </c:v>
                  </c:pt>
                  <c:pt idx="13">
                    <c:v>Artisans, commerçants, chefs d'entreprise</c:v>
                  </c:pt>
                  <c:pt idx="14">
                    <c:v>Cadres et professions intellectuelles sup</c:v>
                  </c:pt>
                  <c:pt idx="15">
                    <c:v>Professions intermédiaires</c:v>
                  </c:pt>
                  <c:pt idx="16">
                    <c:v>Employés</c:v>
                  </c:pt>
                  <c:pt idx="17">
                    <c:v>Ouvriers</c:v>
                  </c:pt>
                </c:lvl>
                <c:lvl>
                  <c:pt idx="0">
                    <c:v>Ménages à bas revenus</c:v>
                  </c:pt>
                  <c:pt idx="6">
                    <c:v>Ménages modestes</c:v>
                  </c:pt>
                  <c:pt idx="12">
                    <c:v>Ménages plus aisés</c:v>
                  </c:pt>
                </c:lvl>
              </c:multiLvlStrCache>
            </c:multiLvlStrRef>
          </c:cat>
          <c:val>
            <c:numRef>
              <c:f>'Article 1 - Graphique 4'!$F$4:$F$21</c:f>
              <c:numCache>
                <c:formatCode>0.0</c:formatCode>
                <c:ptCount val="18"/>
                <c:pt idx="0">
                  <c:v>9.84</c:v>
                </c:pt>
                <c:pt idx="1">
                  <c:v>35.049999999999997</c:v>
                </c:pt>
                <c:pt idx="2">
                  <c:v>44.92</c:v>
                </c:pt>
                <c:pt idx="3">
                  <c:v>36.43</c:v>
                </c:pt>
                <c:pt idx="4">
                  <c:v>36.07</c:v>
                </c:pt>
                <c:pt idx="5">
                  <c:v>33.54</c:v>
                </c:pt>
                <c:pt idx="6">
                  <c:v>8.7200000000000006</c:v>
                </c:pt>
                <c:pt idx="7">
                  <c:v>24.52</c:v>
                </c:pt>
                <c:pt idx="8">
                  <c:v>36.58</c:v>
                </c:pt>
                <c:pt idx="9">
                  <c:v>29.26</c:v>
                </c:pt>
                <c:pt idx="10">
                  <c:v>31.76</c:v>
                </c:pt>
                <c:pt idx="11">
                  <c:v>26.44</c:v>
                </c:pt>
                <c:pt idx="12">
                  <c:v>3.81</c:v>
                </c:pt>
                <c:pt idx="13">
                  <c:v>15.47</c:v>
                </c:pt>
                <c:pt idx="14">
                  <c:v>21.49</c:v>
                </c:pt>
                <c:pt idx="15">
                  <c:v>21.04</c:v>
                </c:pt>
                <c:pt idx="16">
                  <c:v>20.81</c:v>
                </c:pt>
                <c:pt idx="17">
                  <c:v>23.53</c:v>
                </c:pt>
              </c:numCache>
            </c:numRef>
          </c:val>
          <c:extLst xmlns:c16r2="http://schemas.microsoft.com/office/drawing/2015/06/chart">
            <c:ext xmlns:c16="http://schemas.microsoft.com/office/drawing/2014/chart" uri="{C3380CC4-5D6E-409C-BE32-E72D297353CC}">
              <c16:uniqueId val="{00000003-9722-42EF-9698-7F4F089FA0FB}"/>
            </c:ext>
          </c:extLst>
        </c:ser>
        <c:ser>
          <c:idx val="4"/>
          <c:order val="4"/>
          <c:tx>
            <c:strRef>
              <c:f>'Article 1 - Graphique 4'!$G$3</c:f>
              <c:strCache>
                <c:ptCount val="1"/>
                <c:pt idx="0">
                  <c:v>Autres statuts</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4'!$A$4:$B$21</c:f>
              <c:multiLvlStrCache>
                <c:ptCount val="18"/>
                <c:lvl>
                  <c:pt idx="0">
                    <c:v>Agriculteurs </c:v>
                  </c:pt>
                  <c:pt idx="1">
                    <c:v>Artisans, commerçants, chefs d'entreprise</c:v>
                  </c:pt>
                  <c:pt idx="2">
                    <c:v>Cadres et professions intellectuelles sup</c:v>
                  </c:pt>
                  <c:pt idx="3">
                    <c:v>Professions intermédiaires</c:v>
                  </c:pt>
                  <c:pt idx="4">
                    <c:v>Employés</c:v>
                  </c:pt>
                  <c:pt idx="5">
                    <c:v>Ouvriers</c:v>
                  </c:pt>
                  <c:pt idx="6">
                    <c:v>Agriculteurs </c:v>
                  </c:pt>
                  <c:pt idx="7">
                    <c:v>Artisans, commerçants, chefs d'entreprise</c:v>
                  </c:pt>
                  <c:pt idx="8">
                    <c:v>Cadres et professions intellectuelles sup</c:v>
                  </c:pt>
                  <c:pt idx="9">
                    <c:v>Professions intermédiaires</c:v>
                  </c:pt>
                  <c:pt idx="10">
                    <c:v>Employés</c:v>
                  </c:pt>
                  <c:pt idx="11">
                    <c:v>Ouvriers</c:v>
                  </c:pt>
                  <c:pt idx="12">
                    <c:v>Agriculteurs </c:v>
                  </c:pt>
                  <c:pt idx="13">
                    <c:v>Artisans, commerçants, chefs d'entreprise</c:v>
                  </c:pt>
                  <c:pt idx="14">
                    <c:v>Cadres et professions intellectuelles sup</c:v>
                  </c:pt>
                  <c:pt idx="15">
                    <c:v>Professions intermédiaires</c:v>
                  </c:pt>
                  <c:pt idx="16">
                    <c:v>Employés</c:v>
                  </c:pt>
                  <c:pt idx="17">
                    <c:v>Ouvriers</c:v>
                  </c:pt>
                </c:lvl>
                <c:lvl>
                  <c:pt idx="0">
                    <c:v>Ménages à bas revenus</c:v>
                  </c:pt>
                  <c:pt idx="6">
                    <c:v>Ménages modestes</c:v>
                  </c:pt>
                  <c:pt idx="12">
                    <c:v>Ménages plus aisés</c:v>
                  </c:pt>
                </c:lvl>
              </c:multiLvlStrCache>
            </c:multiLvlStrRef>
          </c:cat>
          <c:val>
            <c:numRef>
              <c:f>'Article 1 - Graphique 4'!$G$4:$G$21</c:f>
              <c:numCache>
                <c:formatCode>0.0</c:formatCode>
                <c:ptCount val="18"/>
                <c:pt idx="0">
                  <c:v>12.36</c:v>
                </c:pt>
                <c:pt idx="1">
                  <c:v>3.79</c:v>
                </c:pt>
                <c:pt idx="2">
                  <c:v>10.9</c:v>
                </c:pt>
                <c:pt idx="3">
                  <c:v>5.91</c:v>
                </c:pt>
                <c:pt idx="4">
                  <c:v>7.14</c:v>
                </c:pt>
                <c:pt idx="5">
                  <c:v>5.55</c:v>
                </c:pt>
                <c:pt idx="6">
                  <c:v>2.9</c:v>
                </c:pt>
                <c:pt idx="7">
                  <c:v>5.76</c:v>
                </c:pt>
                <c:pt idx="8">
                  <c:v>9.3000000000000007</c:v>
                </c:pt>
                <c:pt idx="9">
                  <c:v>4.5599999999999996</c:v>
                </c:pt>
                <c:pt idx="10">
                  <c:v>5.03</c:v>
                </c:pt>
                <c:pt idx="11">
                  <c:v>3.53</c:v>
                </c:pt>
                <c:pt idx="12">
                  <c:v>1.8</c:v>
                </c:pt>
                <c:pt idx="13">
                  <c:v>3.15</c:v>
                </c:pt>
                <c:pt idx="14">
                  <c:v>4.1900000000000004</c:v>
                </c:pt>
                <c:pt idx="15">
                  <c:v>3.95</c:v>
                </c:pt>
                <c:pt idx="16">
                  <c:v>6.75</c:v>
                </c:pt>
                <c:pt idx="17">
                  <c:v>4.75</c:v>
                </c:pt>
              </c:numCache>
            </c:numRef>
          </c:val>
          <c:extLst xmlns:c16r2="http://schemas.microsoft.com/office/drawing/2015/06/chart">
            <c:ext xmlns:c16="http://schemas.microsoft.com/office/drawing/2014/chart" uri="{C3380CC4-5D6E-409C-BE32-E72D297353CC}">
              <c16:uniqueId val="{00000004-9722-42EF-9698-7F4F089FA0FB}"/>
            </c:ext>
          </c:extLst>
        </c:ser>
        <c:dLbls>
          <c:showLegendKey val="0"/>
          <c:showVal val="0"/>
          <c:showCatName val="0"/>
          <c:showSerName val="0"/>
          <c:showPercent val="0"/>
          <c:showBubbleSize val="0"/>
        </c:dLbls>
        <c:gapWidth val="150"/>
        <c:overlap val="100"/>
        <c:axId val="102071296"/>
        <c:axId val="102073088"/>
      </c:barChart>
      <c:catAx>
        <c:axId val="102071296"/>
        <c:scaling>
          <c:orientation val="minMax"/>
        </c:scaling>
        <c:delete val="0"/>
        <c:axPos val="b"/>
        <c:numFmt formatCode="General" sourceLinked="0"/>
        <c:majorTickMark val="out"/>
        <c:minorTickMark val="none"/>
        <c:tickLblPos val="nextTo"/>
        <c:crossAx val="102073088"/>
        <c:crosses val="autoZero"/>
        <c:auto val="1"/>
        <c:lblAlgn val="ctr"/>
        <c:lblOffset val="100"/>
        <c:noMultiLvlLbl val="0"/>
      </c:catAx>
      <c:valAx>
        <c:axId val="102073088"/>
        <c:scaling>
          <c:orientation val="minMax"/>
          <c:max val="100"/>
        </c:scaling>
        <c:delete val="0"/>
        <c:axPos val="l"/>
        <c:majorGridlines/>
        <c:numFmt formatCode="0.0" sourceLinked="0"/>
        <c:majorTickMark val="out"/>
        <c:minorTickMark val="none"/>
        <c:tickLblPos val="nextTo"/>
        <c:crossAx val="1020712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'Article 1 - Encadré - graph 2'!$A$4</c:f>
              <c:strCache>
                <c:ptCount val="1"/>
                <c:pt idx="0">
                  <c:v>Les ménages ruraux modestes</c:v>
                </c:pt>
              </c:strCache>
            </c:strRef>
          </c:tx>
          <c:marker>
            <c:symbol val="none"/>
          </c:marker>
          <c:cat>
            <c:strRef>
              <c:f>'Article 1 - Encadré - graph 2'!$B$3:$I$3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Encadré - graph 2'!$B$4:$I$4</c:f>
              <c:numCache>
                <c:formatCode>0.0</c:formatCode>
                <c:ptCount val="8"/>
                <c:pt idx="0">
                  <c:v>1.5093750000000001</c:v>
                </c:pt>
                <c:pt idx="1">
                  <c:v>1</c:v>
                </c:pt>
                <c:pt idx="2">
                  <c:v>0.50148809523809523</c:v>
                </c:pt>
                <c:pt idx="3">
                  <c:v>0.41747572815533979</c:v>
                </c:pt>
                <c:pt idx="4">
                  <c:v>0.59174311926605505</c:v>
                </c:pt>
                <c:pt idx="5">
                  <c:v>0.57760223048327142</c:v>
                </c:pt>
                <c:pt idx="6">
                  <c:v>2.0310077519379846</c:v>
                </c:pt>
                <c:pt idx="7">
                  <c:v>0.23809523809523808</c:v>
                </c:pt>
              </c:numCache>
            </c:numRef>
          </c:val>
          <c:extLst xmlns:c16r2="http://schemas.microsoft.com/office/drawing/2015/06/chart">
            <c:ext xmlns:c16="http://schemas.microsoft.com/office/drawing/2014/chart" uri="{C3380CC4-5D6E-409C-BE32-E72D297353CC}">
              <c16:uniqueId val="{00000000-A902-4E32-8128-81C8483401F7}"/>
            </c:ext>
          </c:extLst>
        </c:ser>
        <c:ser>
          <c:idx val="1"/>
          <c:order val="1"/>
          <c:tx>
            <c:strRef>
              <c:f>'Article 1 - Encadré - graph 2'!$A$5</c:f>
              <c:strCache>
                <c:ptCount val="1"/>
                <c:pt idx="0">
                  <c:v>Ensemble des ménages
modestes</c:v>
                </c:pt>
              </c:strCache>
            </c:strRef>
          </c:tx>
          <c:marker>
            <c:symbol val="none"/>
          </c:marker>
          <c:cat>
            <c:strRef>
              <c:f>'Article 1 - Encadré - graph 2'!$B$3:$I$3</c:f>
              <c:strCache>
                <c:ptCount val="8"/>
                <c:pt idx="0">
                  <c:v>Taux de
surpeuplement</c:v>
                </c:pt>
                <c:pt idx="1">
                  <c:v>Signes
d'humidité</c:v>
                </c:pt>
                <c:pt idx="2">
                  <c:v>Mauvaises opinions sur les conditions de logement</c:v>
                </c:pt>
                <c:pt idx="3">
                  <c:v>Opinion logement
trop petit</c:v>
                </c:pt>
                <c:pt idx="4">
                  <c:v>Désir
de déménager</c:v>
                </c:pt>
                <c:pt idx="5">
                  <c:v>Présence de
bruit le jour</c:v>
                </c:pt>
                <c:pt idx="6">
                  <c:v>Absence de transports en commun</c:v>
                </c:pt>
                <c:pt idx="7">
                  <c:v>Mauvaise opinion sur la sécurité du quartier</c:v>
                </c:pt>
              </c:strCache>
            </c:strRef>
          </c:cat>
          <c:val>
            <c:numRef>
              <c:f>'Article 1 - Encadré - graph 2'!$B$5:$I$5</c:f>
              <c:numCache>
                <c:formatCode>0.0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1-A902-4E32-8128-81C8483401F7}"/>
            </c:ext>
          </c:extLst>
        </c:ser>
        <c:dLbls>
          <c:showLegendKey val="0"/>
          <c:showVal val="0"/>
          <c:showCatName val="0"/>
          <c:showSerName val="0"/>
          <c:showPercent val="0"/>
          <c:showBubbleSize val="0"/>
        </c:dLbls>
        <c:axId val="149300736"/>
        <c:axId val="149302272"/>
      </c:radarChart>
      <c:catAx>
        <c:axId val="149300736"/>
        <c:scaling>
          <c:orientation val="minMax"/>
        </c:scaling>
        <c:delete val="0"/>
        <c:axPos val="b"/>
        <c:majorGridlines/>
        <c:numFmt formatCode="General" sourceLinked="0"/>
        <c:majorTickMark val="out"/>
        <c:minorTickMark val="none"/>
        <c:tickLblPos val="nextTo"/>
        <c:crossAx val="149302272"/>
        <c:crosses val="autoZero"/>
        <c:auto val="1"/>
        <c:lblAlgn val="ctr"/>
        <c:lblOffset val="100"/>
        <c:noMultiLvlLbl val="0"/>
      </c:catAx>
      <c:valAx>
        <c:axId val="149302272"/>
        <c:scaling>
          <c:orientation val="minMax"/>
          <c:max val="2"/>
        </c:scaling>
        <c:delete val="0"/>
        <c:axPos val="l"/>
        <c:majorGridlines/>
        <c:numFmt formatCode="0.0" sourceLinked="1"/>
        <c:majorTickMark val="cross"/>
        <c:minorTickMark val="none"/>
        <c:tickLblPos val="nextTo"/>
        <c:crossAx val="14930073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57524353080026E-2"/>
          <c:y val="2.7489981895861628E-2"/>
          <c:w val="0.94368803606294083"/>
          <c:h val="0.58177451749917242"/>
        </c:manualLayout>
      </c:layout>
      <c:barChart>
        <c:barDir val="col"/>
        <c:grouping val="percentStacked"/>
        <c:varyColors val="0"/>
        <c:ser>
          <c:idx val="0"/>
          <c:order val="0"/>
          <c:tx>
            <c:strRef>
              <c:f>'Article 2 - Graphique 1'!$A$5</c:f>
              <c:strCache>
                <c:ptCount val="1"/>
                <c:pt idx="0">
                  <c:v>Loyers ou remboursements</c:v>
                </c:pt>
              </c:strCache>
            </c:strRef>
          </c:tx>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7AC-4DCC-92EE-4B3BA2DA3B95}"/>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7AC-4DCC-92EE-4B3BA2DA3B95}"/>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7AC-4DCC-92EE-4B3BA2DA3B9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1'!$B$3:$M$4</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Graphique 1'!$B$5:$M$5</c:f>
              <c:numCache>
                <c:formatCode>0</c:formatCode>
                <c:ptCount val="12"/>
                <c:pt idx="0">
                  <c:v>0</c:v>
                </c:pt>
                <c:pt idx="1">
                  <c:v>0</c:v>
                </c:pt>
                <c:pt idx="2">
                  <c:v>0</c:v>
                </c:pt>
                <c:pt idx="3">
                  <c:v>70.973156583507404</c:v>
                </c:pt>
                <c:pt idx="4">
                  <c:v>70.480280963458469</c:v>
                </c:pt>
                <c:pt idx="5">
                  <c:v>73.646188643329268</c:v>
                </c:pt>
                <c:pt idx="6">
                  <c:v>64.83294836693986</c:v>
                </c:pt>
                <c:pt idx="7">
                  <c:v>63.38449171977458</c:v>
                </c:pt>
                <c:pt idx="8">
                  <c:v>62.668800576714155</c:v>
                </c:pt>
                <c:pt idx="9">
                  <c:v>76.557593445294088</c:v>
                </c:pt>
                <c:pt idx="10">
                  <c:v>75.57463764653123</c:v>
                </c:pt>
                <c:pt idx="11">
                  <c:v>76.531457831069886</c:v>
                </c:pt>
              </c:numCache>
            </c:numRef>
          </c:val>
          <c:extLst xmlns:c16r2="http://schemas.microsoft.com/office/drawing/2015/06/chart">
            <c:ext xmlns:c16="http://schemas.microsoft.com/office/drawing/2014/chart" uri="{C3380CC4-5D6E-409C-BE32-E72D297353CC}">
              <c16:uniqueId val="{00000003-47AC-4DCC-92EE-4B3BA2DA3B95}"/>
            </c:ext>
          </c:extLst>
        </c:ser>
        <c:ser>
          <c:idx val="1"/>
          <c:order val="1"/>
          <c:tx>
            <c:strRef>
              <c:f>'Article 2 - Graphique 1'!$A$6</c:f>
              <c:strCache>
                <c:ptCount val="1"/>
                <c:pt idx="0">
                  <c:v>Charges et dépenses eau et énergie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1'!$B$3:$M$4</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Graphique 1'!$B$6:$M$6</c:f>
              <c:numCache>
                <c:formatCode>0</c:formatCode>
                <c:ptCount val="12"/>
                <c:pt idx="0">
                  <c:v>73.654390934844201</c:v>
                </c:pt>
                <c:pt idx="1">
                  <c:v>68.42527381638638</c:v>
                </c:pt>
                <c:pt idx="2">
                  <c:v>58.523138207388811</c:v>
                </c:pt>
                <c:pt idx="3">
                  <c:v>20.152551302722465</c:v>
                </c:pt>
                <c:pt idx="4">
                  <c:v>19.596205545045574</c:v>
                </c:pt>
                <c:pt idx="5">
                  <c:v>16.446230824244832</c:v>
                </c:pt>
                <c:pt idx="6">
                  <c:v>32.76688278293544</c:v>
                </c:pt>
                <c:pt idx="7">
                  <c:v>31.977688912449725</c:v>
                </c:pt>
                <c:pt idx="8">
                  <c:v>29.656865233680914</c:v>
                </c:pt>
                <c:pt idx="9">
                  <c:v>21.599668964663785</c:v>
                </c:pt>
                <c:pt idx="10">
                  <c:v>21.117650158125677</c:v>
                </c:pt>
                <c:pt idx="11">
                  <c:v>18.953422714544779</c:v>
                </c:pt>
              </c:numCache>
            </c:numRef>
          </c:val>
          <c:extLst xmlns:c16r2="http://schemas.microsoft.com/office/drawing/2015/06/chart">
            <c:ext xmlns:c16="http://schemas.microsoft.com/office/drawing/2014/chart" uri="{C3380CC4-5D6E-409C-BE32-E72D297353CC}">
              <c16:uniqueId val="{00000004-47AC-4DCC-92EE-4B3BA2DA3B95}"/>
            </c:ext>
          </c:extLst>
        </c:ser>
        <c:ser>
          <c:idx val="2"/>
          <c:order val="2"/>
          <c:tx>
            <c:strRef>
              <c:f>'Article 2 - Graphique 1'!$A$7</c:f>
              <c:strCache>
                <c:ptCount val="1"/>
                <c:pt idx="0">
                  <c:v>Taxe d'habitation et taxe foncière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1'!$B$3:$M$4</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Graphique 1'!$B$7:$M$7</c:f>
              <c:numCache>
                <c:formatCode>0</c:formatCode>
                <c:ptCount val="12"/>
                <c:pt idx="0">
                  <c:v>26.345609065155809</c:v>
                </c:pt>
                <c:pt idx="1">
                  <c:v>31.574726183613624</c:v>
                </c:pt>
                <c:pt idx="2">
                  <c:v>41.476861792611189</c:v>
                </c:pt>
                <c:pt idx="3">
                  <c:v>8.8742921137701245</c:v>
                </c:pt>
                <c:pt idx="4">
                  <c:v>9.9235134914959691</c:v>
                </c:pt>
                <c:pt idx="5">
                  <c:v>9.9075805324259036</c:v>
                </c:pt>
                <c:pt idx="6">
                  <c:v>2.4001688501247052</c:v>
                </c:pt>
                <c:pt idx="7">
                  <c:v>4.6378193677756903</c:v>
                </c:pt>
                <c:pt idx="8">
                  <c:v>7.67433418960493</c:v>
                </c:pt>
                <c:pt idx="9">
                  <c:v>1.842737590042127</c:v>
                </c:pt>
                <c:pt idx="10">
                  <c:v>3.3077121953431039</c:v>
                </c:pt>
                <c:pt idx="11">
                  <c:v>4.5151194543853261</c:v>
                </c:pt>
              </c:numCache>
            </c:numRef>
          </c:val>
          <c:extLst xmlns:c16r2="http://schemas.microsoft.com/office/drawing/2015/06/chart">
            <c:ext xmlns:c16="http://schemas.microsoft.com/office/drawing/2014/chart" uri="{C3380CC4-5D6E-409C-BE32-E72D297353CC}">
              <c16:uniqueId val="{00000005-47AC-4DCC-92EE-4B3BA2DA3B95}"/>
            </c:ext>
          </c:extLst>
        </c:ser>
        <c:dLbls>
          <c:showLegendKey val="0"/>
          <c:showVal val="0"/>
          <c:showCatName val="0"/>
          <c:showSerName val="0"/>
          <c:showPercent val="0"/>
          <c:showBubbleSize val="0"/>
        </c:dLbls>
        <c:gapWidth val="150"/>
        <c:overlap val="100"/>
        <c:axId val="152282624"/>
        <c:axId val="152284160"/>
      </c:barChart>
      <c:catAx>
        <c:axId val="152282624"/>
        <c:scaling>
          <c:orientation val="minMax"/>
        </c:scaling>
        <c:delete val="0"/>
        <c:axPos val="b"/>
        <c:numFmt formatCode="General" sourceLinked="0"/>
        <c:majorTickMark val="out"/>
        <c:minorTickMark val="none"/>
        <c:tickLblPos val="nextTo"/>
        <c:txPr>
          <a:bodyPr rot="-5400000" vert="horz"/>
          <a:lstStyle/>
          <a:p>
            <a:pPr>
              <a:defRPr/>
            </a:pPr>
            <a:endParaRPr lang="fr-FR"/>
          </a:p>
        </c:txPr>
        <c:crossAx val="152284160"/>
        <c:crosses val="autoZero"/>
        <c:auto val="1"/>
        <c:lblAlgn val="ctr"/>
        <c:lblOffset val="100"/>
        <c:noMultiLvlLbl val="0"/>
      </c:catAx>
      <c:valAx>
        <c:axId val="152284160"/>
        <c:scaling>
          <c:orientation val="minMax"/>
        </c:scaling>
        <c:delete val="0"/>
        <c:axPos val="l"/>
        <c:majorGridlines/>
        <c:numFmt formatCode="0%" sourceLinked="1"/>
        <c:majorTickMark val="out"/>
        <c:minorTickMark val="none"/>
        <c:tickLblPos val="nextTo"/>
        <c:crossAx val="1522826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#REF!</c:f>
              <c:numCache>
                <c:formatCode>General</c:formatCode>
                <c:ptCount val="6"/>
                <c:pt idx="0">
                  <c:v>187</c:v>
                </c:pt>
                <c:pt idx="1">
                  <c:v>67</c:v>
                </c:pt>
                <c:pt idx="2">
                  <c:v>182</c:v>
                </c:pt>
                <c:pt idx="3">
                  <c:v>84</c:v>
                </c:pt>
                <c:pt idx="4">
                  <c:v>216</c:v>
                </c:pt>
                <c:pt idx="5">
                  <c:v>153</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Propriétaires non accédants</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Cache>
                      <c:ptCount val="6"/>
                      <c:lvl>
                        <c:pt idx="0">
                          <c:v>Charges</c:v>
                        </c:pt>
                        <c:pt idx="1">
                          <c:v>Taxes</c:v>
                        </c:pt>
                        <c:pt idx="2">
                          <c:v>Charges</c:v>
                        </c:pt>
                        <c:pt idx="3">
                          <c:v>Taxes</c:v>
                        </c:pt>
                        <c:pt idx="4">
                          <c:v>Charges</c:v>
                        </c:pt>
                        <c:pt idx="5">
                          <c:v>Taxes</c:v>
                        </c:pt>
                      </c:lvl>
                      <c:lvl>
                        <c:pt idx="0">
                          <c:v>Ménages à bas revenus</c:v>
                        </c:pt>
                        <c:pt idx="2">
                          <c:v>Ménages modestes</c:v>
                        </c:pt>
                        <c:pt idx="4">
                          <c:v>Ménages plus aisés</c:v>
                        </c:pt>
                      </c:lvl>
                    </c:multiLvlStrCache>
                  </c:multiLvlStrRef>
                </c15:cat>
              </c15:filteredCategoryTitle>
            </c:ext>
            <c:ext xmlns:c16="http://schemas.microsoft.com/office/drawing/2014/chart" uri="{C3380CC4-5D6E-409C-BE32-E72D297353CC}">
              <c16:uniqueId val="{00000000-20B8-4694-9C0D-8FD0838330FC}"/>
            </c:ext>
          </c:extLst>
        </c:ser>
        <c:ser>
          <c:idx val="1"/>
          <c:order val="1"/>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#REF!</c:f>
              <c:numCache>
                <c:formatCode>General</c:formatCode>
                <c:ptCount val="6"/>
                <c:pt idx="0">
                  <c:v>190</c:v>
                </c:pt>
                <c:pt idx="1">
                  <c:v>84</c:v>
                </c:pt>
                <c:pt idx="2">
                  <c:v>180</c:v>
                </c:pt>
                <c:pt idx="3">
                  <c:v>91</c:v>
                </c:pt>
                <c:pt idx="4">
                  <c:v>203</c:v>
                </c:pt>
                <c:pt idx="5">
                  <c:v>122</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Accédants à la propriété</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Cache>
                      <c:ptCount val="6"/>
                      <c:lvl>
                        <c:pt idx="0">
                          <c:v>Charges</c:v>
                        </c:pt>
                        <c:pt idx="1">
                          <c:v>Taxes</c:v>
                        </c:pt>
                        <c:pt idx="2">
                          <c:v>Charges</c:v>
                        </c:pt>
                        <c:pt idx="3">
                          <c:v>Taxes</c:v>
                        </c:pt>
                        <c:pt idx="4">
                          <c:v>Charges</c:v>
                        </c:pt>
                        <c:pt idx="5">
                          <c:v>Taxes</c:v>
                        </c:pt>
                      </c:lvl>
                      <c:lvl>
                        <c:pt idx="0">
                          <c:v>Ménages à bas revenus</c:v>
                        </c:pt>
                        <c:pt idx="2">
                          <c:v>Ménages modestes</c:v>
                        </c:pt>
                        <c:pt idx="4">
                          <c:v>Ménages plus aisés</c:v>
                        </c:pt>
                      </c:lvl>
                    </c:multiLvlStrCache>
                  </c:multiLvlStrRef>
                </c15:cat>
              </c15:filteredCategoryTitle>
            </c:ext>
            <c:ext xmlns:c16="http://schemas.microsoft.com/office/drawing/2014/chart" uri="{C3380CC4-5D6E-409C-BE32-E72D297353CC}">
              <c16:uniqueId val="{00000001-20B8-4694-9C0D-8FD0838330FC}"/>
            </c:ext>
          </c:extLst>
        </c:ser>
        <c:dLbls>
          <c:showLegendKey val="0"/>
          <c:showVal val="0"/>
          <c:showCatName val="0"/>
          <c:showSerName val="0"/>
          <c:showPercent val="0"/>
          <c:showBubbleSize val="0"/>
        </c:dLbls>
        <c:gapWidth val="150"/>
        <c:axId val="152353024"/>
        <c:axId val="152367104"/>
      </c:barChart>
      <c:catAx>
        <c:axId val="152353024"/>
        <c:scaling>
          <c:orientation val="minMax"/>
        </c:scaling>
        <c:delete val="0"/>
        <c:axPos val="b"/>
        <c:numFmt formatCode="General" sourceLinked="0"/>
        <c:majorTickMark val="out"/>
        <c:minorTickMark val="none"/>
        <c:tickLblPos val="nextTo"/>
        <c:crossAx val="152367104"/>
        <c:crosses val="autoZero"/>
        <c:auto val="1"/>
        <c:lblAlgn val="ctr"/>
        <c:lblOffset val="100"/>
        <c:noMultiLvlLbl val="0"/>
      </c:catAx>
      <c:valAx>
        <c:axId val="152367104"/>
        <c:scaling>
          <c:orientation val="minMax"/>
        </c:scaling>
        <c:delete val="0"/>
        <c:axPos val="l"/>
        <c:majorGridlines/>
        <c:numFmt formatCode="General" sourceLinked="1"/>
        <c:majorTickMark val="out"/>
        <c:minorTickMark val="none"/>
        <c:tickLblPos val="nextTo"/>
        <c:crossAx val="1523530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75723190553189E-2"/>
          <c:y val="6.2469457504862255E-2"/>
          <c:w val="0.92856152414759485"/>
          <c:h val="0.65725100151954685"/>
        </c:manualLayout>
      </c:layout>
      <c:barChart>
        <c:barDir val="col"/>
        <c:grouping val="clustered"/>
        <c:varyColors val="0"/>
        <c:ser>
          <c:idx val="0"/>
          <c:order val="0"/>
          <c:tx>
            <c:strRef>
              <c:f>'Article 2 - Graphique 2'!$B$4</c:f>
              <c:strCache>
                <c:ptCount val="1"/>
                <c:pt idx="0">
                  <c:v>Locataires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2'!$A$5:$A$23</c:f>
              <c:strCache>
                <c:ptCount val="19"/>
                <c:pt idx="0">
                  <c:v>0 à 5 </c:v>
                </c:pt>
                <c:pt idx="1">
                  <c:v>5 à 10 </c:v>
                </c:pt>
                <c:pt idx="2">
                  <c:v>10 à 15 </c:v>
                </c:pt>
                <c:pt idx="3">
                  <c:v>15 à 20 </c:v>
                </c:pt>
                <c:pt idx="4">
                  <c:v>20 à 25 </c:v>
                </c:pt>
                <c:pt idx="5">
                  <c:v>25 à 30 </c:v>
                </c:pt>
                <c:pt idx="6">
                  <c:v>30 à 35 </c:v>
                </c:pt>
                <c:pt idx="7">
                  <c:v>35 à 40 </c:v>
                </c:pt>
                <c:pt idx="8">
                  <c:v>40 à 45 </c:v>
                </c:pt>
                <c:pt idx="9">
                  <c:v>45 à 50 </c:v>
                </c:pt>
                <c:pt idx="10">
                  <c:v>50 à 55 </c:v>
                </c:pt>
                <c:pt idx="11">
                  <c:v>55 à 60 </c:v>
                </c:pt>
                <c:pt idx="12">
                  <c:v>60 à 65 </c:v>
                </c:pt>
                <c:pt idx="13">
                  <c:v>65 à 70 </c:v>
                </c:pt>
                <c:pt idx="14">
                  <c:v>70 à 75 </c:v>
                </c:pt>
                <c:pt idx="15">
                  <c:v>75 à 80 </c:v>
                </c:pt>
                <c:pt idx="16">
                  <c:v>80 à 85 </c:v>
                </c:pt>
                <c:pt idx="17">
                  <c:v>85 à 90 </c:v>
                </c:pt>
                <c:pt idx="18">
                  <c:v>supérieur à 90</c:v>
                </c:pt>
              </c:strCache>
            </c:strRef>
          </c:cat>
          <c:val>
            <c:numRef>
              <c:f>'Article 2 - Graphique 2'!$B$5:$B$23</c:f>
              <c:numCache>
                <c:formatCode>0</c:formatCode>
                <c:ptCount val="19"/>
                <c:pt idx="0">
                  <c:v>0.28000000000000003</c:v>
                </c:pt>
                <c:pt idx="1">
                  <c:v>1.08</c:v>
                </c:pt>
                <c:pt idx="2">
                  <c:v>1.73</c:v>
                </c:pt>
                <c:pt idx="3">
                  <c:v>1.61</c:v>
                </c:pt>
                <c:pt idx="4">
                  <c:v>3.35</c:v>
                </c:pt>
                <c:pt idx="5">
                  <c:v>2.42</c:v>
                </c:pt>
                <c:pt idx="6">
                  <c:v>5.61</c:v>
                </c:pt>
                <c:pt idx="7">
                  <c:v>5.57</c:v>
                </c:pt>
                <c:pt idx="8">
                  <c:v>8.7799999999999994</c:v>
                </c:pt>
                <c:pt idx="9">
                  <c:v>9.15</c:v>
                </c:pt>
                <c:pt idx="10">
                  <c:v>9.6300000000000008</c:v>
                </c:pt>
                <c:pt idx="11">
                  <c:v>11.12</c:v>
                </c:pt>
                <c:pt idx="12">
                  <c:v>12.62</c:v>
                </c:pt>
                <c:pt idx="13">
                  <c:v>12.33</c:v>
                </c:pt>
                <c:pt idx="14">
                  <c:v>7.24</c:v>
                </c:pt>
                <c:pt idx="15">
                  <c:v>3.8</c:v>
                </c:pt>
                <c:pt idx="16">
                  <c:v>1.59</c:v>
                </c:pt>
                <c:pt idx="17">
                  <c:v>1.17</c:v>
                </c:pt>
                <c:pt idx="18">
                  <c:v>0.92</c:v>
                </c:pt>
              </c:numCache>
            </c:numRef>
          </c:val>
          <c:extLst xmlns:c16r2="http://schemas.microsoft.com/office/drawing/2015/06/chart">
            <c:ext xmlns:c16="http://schemas.microsoft.com/office/drawing/2014/chart" uri="{C3380CC4-5D6E-409C-BE32-E72D297353CC}">
              <c16:uniqueId val="{00000000-480F-4404-A16B-D439619BDA8F}"/>
            </c:ext>
          </c:extLst>
        </c:ser>
        <c:ser>
          <c:idx val="1"/>
          <c:order val="1"/>
          <c:tx>
            <c:strRef>
              <c:f>'Article 2 - Graphique 2'!$C$4</c:f>
              <c:strCache>
                <c:ptCount val="1"/>
                <c:pt idx="0">
                  <c:v>Locataires parc privé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2'!$A$5:$A$23</c:f>
              <c:strCache>
                <c:ptCount val="19"/>
                <c:pt idx="0">
                  <c:v>0 à 5 </c:v>
                </c:pt>
                <c:pt idx="1">
                  <c:v>5 à 10 </c:v>
                </c:pt>
                <c:pt idx="2">
                  <c:v>10 à 15 </c:v>
                </c:pt>
                <c:pt idx="3">
                  <c:v>15 à 20 </c:v>
                </c:pt>
                <c:pt idx="4">
                  <c:v>20 à 25 </c:v>
                </c:pt>
                <c:pt idx="5">
                  <c:v>25 à 30 </c:v>
                </c:pt>
                <c:pt idx="6">
                  <c:v>30 à 35 </c:v>
                </c:pt>
                <c:pt idx="7">
                  <c:v>35 à 40 </c:v>
                </c:pt>
                <c:pt idx="8">
                  <c:v>40 à 45 </c:v>
                </c:pt>
                <c:pt idx="9">
                  <c:v>45 à 50 </c:v>
                </c:pt>
                <c:pt idx="10">
                  <c:v>50 à 55 </c:v>
                </c:pt>
                <c:pt idx="11">
                  <c:v>55 à 60 </c:v>
                </c:pt>
                <c:pt idx="12">
                  <c:v>60 à 65 </c:v>
                </c:pt>
                <c:pt idx="13">
                  <c:v>65 à 70 </c:v>
                </c:pt>
                <c:pt idx="14">
                  <c:v>70 à 75 </c:v>
                </c:pt>
                <c:pt idx="15">
                  <c:v>75 à 80 </c:v>
                </c:pt>
                <c:pt idx="16">
                  <c:v>80 à 85 </c:v>
                </c:pt>
                <c:pt idx="17">
                  <c:v>85 à 90 </c:v>
                </c:pt>
                <c:pt idx="18">
                  <c:v>supérieur à 90</c:v>
                </c:pt>
              </c:strCache>
            </c:strRef>
          </c:cat>
          <c:val>
            <c:numRef>
              <c:f>'Article 2 - Graphique 2'!$C$5:$C$23</c:f>
              <c:numCache>
                <c:formatCode>0</c:formatCode>
                <c:ptCount val="19"/>
                <c:pt idx="0">
                  <c:v>7.0000000000000007E-2</c:v>
                </c:pt>
                <c:pt idx="1">
                  <c:v>0.84</c:v>
                </c:pt>
                <c:pt idx="2">
                  <c:v>1.38</c:v>
                </c:pt>
                <c:pt idx="3">
                  <c:v>2.0299999999999998</c:v>
                </c:pt>
                <c:pt idx="4">
                  <c:v>4.2300000000000004</c:v>
                </c:pt>
                <c:pt idx="5">
                  <c:v>5.8</c:v>
                </c:pt>
                <c:pt idx="6">
                  <c:v>7.32</c:v>
                </c:pt>
                <c:pt idx="7">
                  <c:v>6.13</c:v>
                </c:pt>
                <c:pt idx="8">
                  <c:v>8.26</c:v>
                </c:pt>
                <c:pt idx="9">
                  <c:v>12.95</c:v>
                </c:pt>
                <c:pt idx="10">
                  <c:v>11.26</c:v>
                </c:pt>
                <c:pt idx="11">
                  <c:v>10.79</c:v>
                </c:pt>
                <c:pt idx="12">
                  <c:v>9.41</c:v>
                </c:pt>
                <c:pt idx="13">
                  <c:v>5.16</c:v>
                </c:pt>
                <c:pt idx="14">
                  <c:v>6.18</c:v>
                </c:pt>
                <c:pt idx="15">
                  <c:v>3.62</c:v>
                </c:pt>
                <c:pt idx="16">
                  <c:v>2.93</c:v>
                </c:pt>
                <c:pt idx="17">
                  <c:v>0.73</c:v>
                </c:pt>
                <c:pt idx="18">
                  <c:v>0.94</c:v>
                </c:pt>
              </c:numCache>
            </c:numRef>
          </c:val>
          <c:extLst xmlns:c16r2="http://schemas.microsoft.com/office/drawing/2015/06/chart">
            <c:ext xmlns:c16="http://schemas.microsoft.com/office/drawing/2014/chart" uri="{C3380CC4-5D6E-409C-BE32-E72D297353CC}">
              <c16:uniqueId val="{00000001-480F-4404-A16B-D439619BDA8F}"/>
            </c:ext>
          </c:extLst>
        </c:ser>
        <c:dLbls>
          <c:showLegendKey val="0"/>
          <c:showVal val="0"/>
          <c:showCatName val="0"/>
          <c:showSerName val="0"/>
          <c:showPercent val="0"/>
          <c:showBubbleSize val="0"/>
        </c:dLbls>
        <c:gapWidth val="150"/>
        <c:axId val="152394752"/>
        <c:axId val="152400640"/>
      </c:barChart>
      <c:catAx>
        <c:axId val="152394752"/>
        <c:scaling>
          <c:orientation val="minMax"/>
        </c:scaling>
        <c:delete val="0"/>
        <c:axPos val="b"/>
        <c:numFmt formatCode="General" sourceLinked="0"/>
        <c:majorTickMark val="out"/>
        <c:minorTickMark val="none"/>
        <c:tickLblPos val="nextTo"/>
        <c:crossAx val="152400640"/>
        <c:crosses val="autoZero"/>
        <c:auto val="1"/>
        <c:lblAlgn val="ctr"/>
        <c:lblOffset val="100"/>
        <c:noMultiLvlLbl val="0"/>
      </c:catAx>
      <c:valAx>
        <c:axId val="152400640"/>
        <c:scaling>
          <c:orientation val="minMax"/>
        </c:scaling>
        <c:delete val="0"/>
        <c:axPos val="l"/>
        <c:majorGridlines/>
        <c:numFmt formatCode="0" sourceLinked="1"/>
        <c:majorTickMark val="out"/>
        <c:minorTickMark val="none"/>
        <c:tickLblPos val="nextTo"/>
        <c:crossAx val="152394752"/>
        <c:crosses val="autoZero"/>
        <c:crossBetween val="between"/>
      </c:valAx>
    </c:plotArea>
    <c:legend>
      <c:legendPos val="b"/>
      <c:layout>
        <c:manualLayout>
          <c:xMode val="edge"/>
          <c:yMode val="edge"/>
          <c:x val="0.51262524524877173"/>
          <c:y val="0.91000813494804378"/>
          <c:w val="0.44693148759569962"/>
          <c:h val="7.0498687664041992E-2"/>
        </c:manualLayout>
      </c:layout>
      <c:overlay val="0"/>
    </c:legend>
    <c:plotVisOnly val="1"/>
    <c:dispBlanksAs val="gap"/>
    <c:showDLblsOverMax val="0"/>
  </c:chart>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5.1400554097404488E-2"/>
          <c:w val="0.89745603674540686"/>
          <c:h val="0.55383165645960919"/>
        </c:manualLayout>
      </c:layout>
      <c:barChart>
        <c:barDir val="col"/>
        <c:grouping val="clustered"/>
        <c:varyColors val="0"/>
        <c:ser>
          <c:idx val="0"/>
          <c:order val="0"/>
          <c:tx>
            <c:strRef>
              <c:f>'Article 2 - Graphique 2'!$F$4</c:f>
              <c:strCache>
                <c:ptCount val="1"/>
                <c:pt idx="0">
                  <c:v>Locataires parc social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2'!$E$5:$E$23</c:f>
              <c:strCache>
                <c:ptCount val="19"/>
                <c:pt idx="0">
                  <c:v>0 à 5 </c:v>
                </c:pt>
                <c:pt idx="1">
                  <c:v>5 à 10 </c:v>
                </c:pt>
                <c:pt idx="2">
                  <c:v>10 à 15 </c:v>
                </c:pt>
                <c:pt idx="3">
                  <c:v>15 à 20 </c:v>
                </c:pt>
                <c:pt idx="4">
                  <c:v>20 à 25 </c:v>
                </c:pt>
                <c:pt idx="5">
                  <c:v>25 à 30 </c:v>
                </c:pt>
                <c:pt idx="6">
                  <c:v>30 à 35 </c:v>
                </c:pt>
                <c:pt idx="7">
                  <c:v>35 à 40 </c:v>
                </c:pt>
                <c:pt idx="8">
                  <c:v>40 à 45 </c:v>
                </c:pt>
                <c:pt idx="9">
                  <c:v>45 à 50 </c:v>
                </c:pt>
                <c:pt idx="10">
                  <c:v>50 à 55 </c:v>
                </c:pt>
                <c:pt idx="11">
                  <c:v>55 à 60 </c:v>
                </c:pt>
                <c:pt idx="12">
                  <c:v>60 à 65 </c:v>
                </c:pt>
                <c:pt idx="13">
                  <c:v>65 à 70 </c:v>
                </c:pt>
                <c:pt idx="14">
                  <c:v>70 à 75 </c:v>
                </c:pt>
                <c:pt idx="15">
                  <c:v>75 à 80 </c:v>
                </c:pt>
                <c:pt idx="16">
                  <c:v>80 à 85 </c:v>
                </c:pt>
                <c:pt idx="17">
                  <c:v>85 à 90 </c:v>
                </c:pt>
                <c:pt idx="18">
                  <c:v>supérieur à 90</c:v>
                </c:pt>
              </c:strCache>
            </c:strRef>
          </c:cat>
          <c:val>
            <c:numRef>
              <c:f>'Article 2 - Graphique 2'!$F$5:$F$23</c:f>
              <c:numCache>
                <c:formatCode>0</c:formatCode>
                <c:ptCount val="19"/>
                <c:pt idx="0">
                  <c:v>1.1000000000000001</c:v>
                </c:pt>
                <c:pt idx="1">
                  <c:v>5.3</c:v>
                </c:pt>
                <c:pt idx="2">
                  <c:v>5.5</c:v>
                </c:pt>
                <c:pt idx="3">
                  <c:v>6.22</c:v>
                </c:pt>
                <c:pt idx="4">
                  <c:v>9.4</c:v>
                </c:pt>
                <c:pt idx="5">
                  <c:v>11.01</c:v>
                </c:pt>
                <c:pt idx="6">
                  <c:v>8.23</c:v>
                </c:pt>
                <c:pt idx="7">
                  <c:v>8.0500000000000007</c:v>
                </c:pt>
                <c:pt idx="8">
                  <c:v>9.66</c:v>
                </c:pt>
                <c:pt idx="9">
                  <c:v>8.06</c:v>
                </c:pt>
                <c:pt idx="10">
                  <c:v>7.33</c:v>
                </c:pt>
                <c:pt idx="11">
                  <c:v>6.31</c:v>
                </c:pt>
                <c:pt idx="12">
                  <c:v>6.15</c:v>
                </c:pt>
                <c:pt idx="13">
                  <c:v>3.41</c:v>
                </c:pt>
                <c:pt idx="14">
                  <c:v>2.27</c:v>
                </c:pt>
                <c:pt idx="15">
                  <c:v>1.45</c:v>
                </c:pt>
                <c:pt idx="16">
                  <c:v>0.46</c:v>
                </c:pt>
                <c:pt idx="17">
                  <c:v>0.09</c:v>
                </c:pt>
                <c:pt idx="18">
                  <c:v>0.09</c:v>
                </c:pt>
              </c:numCache>
            </c:numRef>
          </c:val>
          <c:extLst xmlns:c16r2="http://schemas.microsoft.com/office/drawing/2015/06/chart">
            <c:ext xmlns:c16="http://schemas.microsoft.com/office/drawing/2014/chart" uri="{C3380CC4-5D6E-409C-BE32-E72D297353CC}">
              <c16:uniqueId val="{00000000-47D9-4E93-A36F-8D466E22C3C3}"/>
            </c:ext>
          </c:extLst>
        </c:ser>
        <c:ser>
          <c:idx val="1"/>
          <c:order val="1"/>
          <c:tx>
            <c:strRef>
              <c:f>'Article 2 - Graphique 2'!$G$4</c:f>
              <c:strCache>
                <c:ptCount val="1"/>
                <c:pt idx="0">
                  <c:v>Locataires parc privé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2'!$E$5:$E$23</c:f>
              <c:strCache>
                <c:ptCount val="19"/>
                <c:pt idx="0">
                  <c:v>0 à 5 </c:v>
                </c:pt>
                <c:pt idx="1">
                  <c:v>5 à 10 </c:v>
                </c:pt>
                <c:pt idx="2">
                  <c:v>10 à 15 </c:v>
                </c:pt>
                <c:pt idx="3">
                  <c:v>15 à 20 </c:v>
                </c:pt>
                <c:pt idx="4">
                  <c:v>20 à 25 </c:v>
                </c:pt>
                <c:pt idx="5">
                  <c:v>25 à 30 </c:v>
                </c:pt>
                <c:pt idx="6">
                  <c:v>30 à 35 </c:v>
                </c:pt>
                <c:pt idx="7">
                  <c:v>35 à 40 </c:v>
                </c:pt>
                <c:pt idx="8">
                  <c:v>40 à 45 </c:v>
                </c:pt>
                <c:pt idx="9">
                  <c:v>45 à 50 </c:v>
                </c:pt>
                <c:pt idx="10">
                  <c:v>50 à 55 </c:v>
                </c:pt>
                <c:pt idx="11">
                  <c:v>55 à 60 </c:v>
                </c:pt>
                <c:pt idx="12">
                  <c:v>60 à 65 </c:v>
                </c:pt>
                <c:pt idx="13">
                  <c:v>65 à 70 </c:v>
                </c:pt>
                <c:pt idx="14">
                  <c:v>70 à 75 </c:v>
                </c:pt>
                <c:pt idx="15">
                  <c:v>75 à 80 </c:v>
                </c:pt>
                <c:pt idx="16">
                  <c:v>80 à 85 </c:v>
                </c:pt>
                <c:pt idx="17">
                  <c:v>85 à 90 </c:v>
                </c:pt>
                <c:pt idx="18">
                  <c:v>supérieur à 90</c:v>
                </c:pt>
              </c:strCache>
            </c:strRef>
          </c:cat>
          <c:val>
            <c:numRef>
              <c:f>'Article 2 - Graphique 2'!$G$5:$G$23</c:f>
              <c:numCache>
                <c:formatCode>0</c:formatCode>
                <c:ptCount val="19"/>
                <c:pt idx="0">
                  <c:v>4.21</c:v>
                </c:pt>
                <c:pt idx="1">
                  <c:v>6.91</c:v>
                </c:pt>
                <c:pt idx="2">
                  <c:v>6.62</c:v>
                </c:pt>
                <c:pt idx="3">
                  <c:v>8.01</c:v>
                </c:pt>
                <c:pt idx="4">
                  <c:v>8.67</c:v>
                </c:pt>
                <c:pt idx="5">
                  <c:v>8.7899999999999991</c:v>
                </c:pt>
                <c:pt idx="6">
                  <c:v>12.73</c:v>
                </c:pt>
                <c:pt idx="7">
                  <c:v>10.02</c:v>
                </c:pt>
                <c:pt idx="8">
                  <c:v>4.84</c:v>
                </c:pt>
                <c:pt idx="9">
                  <c:v>8.6</c:v>
                </c:pt>
                <c:pt idx="10">
                  <c:v>7.81</c:v>
                </c:pt>
                <c:pt idx="11">
                  <c:v>5.91</c:v>
                </c:pt>
                <c:pt idx="12">
                  <c:v>2.41</c:v>
                </c:pt>
                <c:pt idx="13">
                  <c:v>2.41</c:v>
                </c:pt>
                <c:pt idx="14">
                  <c:v>1.02</c:v>
                </c:pt>
                <c:pt idx="15">
                  <c:v>0.35</c:v>
                </c:pt>
                <c:pt idx="16">
                  <c:v>0.2</c:v>
                </c:pt>
                <c:pt idx="17">
                  <c:v>0.48</c:v>
                </c:pt>
                <c:pt idx="18">
                  <c:v>0.48</c:v>
                </c:pt>
              </c:numCache>
            </c:numRef>
          </c:val>
          <c:extLst xmlns:c16r2="http://schemas.microsoft.com/office/drawing/2015/06/chart">
            <c:ext xmlns:c16="http://schemas.microsoft.com/office/drawing/2014/chart" uri="{C3380CC4-5D6E-409C-BE32-E72D297353CC}">
              <c16:uniqueId val="{00000001-47D9-4E93-A36F-8D466E22C3C3}"/>
            </c:ext>
          </c:extLst>
        </c:ser>
        <c:dLbls>
          <c:showLegendKey val="0"/>
          <c:showVal val="0"/>
          <c:showCatName val="0"/>
          <c:showSerName val="0"/>
          <c:showPercent val="0"/>
          <c:showBubbleSize val="0"/>
        </c:dLbls>
        <c:gapWidth val="150"/>
        <c:axId val="153223168"/>
        <c:axId val="153224704"/>
      </c:barChart>
      <c:catAx>
        <c:axId val="153223168"/>
        <c:scaling>
          <c:orientation val="minMax"/>
        </c:scaling>
        <c:delete val="0"/>
        <c:axPos val="b"/>
        <c:numFmt formatCode="General" sourceLinked="0"/>
        <c:majorTickMark val="out"/>
        <c:minorTickMark val="none"/>
        <c:tickLblPos val="nextTo"/>
        <c:crossAx val="153224704"/>
        <c:crosses val="autoZero"/>
        <c:auto val="1"/>
        <c:lblAlgn val="ctr"/>
        <c:lblOffset val="100"/>
        <c:noMultiLvlLbl val="0"/>
      </c:catAx>
      <c:valAx>
        <c:axId val="153224704"/>
        <c:scaling>
          <c:orientation val="minMax"/>
        </c:scaling>
        <c:delete val="0"/>
        <c:axPos val="l"/>
        <c:majorGridlines/>
        <c:numFmt formatCode="0" sourceLinked="1"/>
        <c:majorTickMark val="out"/>
        <c:minorTickMark val="none"/>
        <c:tickLblPos val="nextTo"/>
        <c:crossAx val="153223168"/>
        <c:crosses val="autoZero"/>
        <c:crossBetween val="between"/>
      </c:valAx>
    </c:plotArea>
    <c:legend>
      <c:legendPos val="b"/>
      <c:layout>
        <c:manualLayout>
          <c:xMode val="edge"/>
          <c:yMode val="edge"/>
          <c:x val="0.34034470691163604"/>
          <c:y val="0.9023939195100612"/>
          <c:w val="0.4582377202849644"/>
          <c:h val="7.5938731322259062E-2"/>
        </c:manualLayout>
      </c:layout>
      <c:overlay val="0"/>
    </c:legend>
    <c:plotVisOnly val="1"/>
    <c:dispBlanksAs val="gap"/>
    <c:showDLblsOverMax val="0"/>
  </c:chart>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3'!$A$5:$A$9</c:f>
              <c:strCache>
                <c:ptCount val="5"/>
                <c:pt idx="0">
                  <c:v>Propriétaires non accédants</c:v>
                </c:pt>
                <c:pt idx="1">
                  <c:v>Accédants à la propriété</c:v>
                </c:pt>
                <c:pt idx="2">
                  <c:v>Locataires parc social</c:v>
                </c:pt>
                <c:pt idx="3">
                  <c:v>Locataires parc privé</c:v>
                </c:pt>
                <c:pt idx="4">
                  <c:v>Ensemble des ménages</c:v>
                </c:pt>
              </c:strCache>
            </c:strRef>
          </c:cat>
          <c:val>
            <c:numRef>
              <c:f>#REF!</c:f>
              <c:numCache>
                <c:formatCode>General</c:formatCode>
                <c:ptCount val="5"/>
                <c:pt idx="0">
                  <c:v>21.361360205484083</c:v>
                </c:pt>
                <c:pt idx="1">
                  <c:v>54.549620912074225</c:v>
                </c:pt>
                <c:pt idx="2">
                  <c:v>27.805108124705214</c:v>
                </c:pt>
                <c:pt idx="3">
                  <c:v>42.427233394257627</c:v>
                </c:pt>
                <c:pt idx="4">
                  <c:v>33.594164978064569</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Ménages à bas revenus</c:v>
                      </c:pt>
                    </c:strCache>
                  </c:strRef>
                </c15:tx>
              </c15:filteredSeriesTitle>
            </c:ext>
            <c:ext xmlns:c16="http://schemas.microsoft.com/office/drawing/2014/chart" uri="{C3380CC4-5D6E-409C-BE32-E72D297353CC}">
              <c16:uniqueId val="{00000000-371D-4B0E-B400-FB62EC688F3A}"/>
            </c:ext>
          </c:extLst>
        </c:ser>
        <c:ser>
          <c:idx val="1"/>
          <c:order val="1"/>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3'!$A$5:$A$9</c:f>
              <c:strCache>
                <c:ptCount val="5"/>
                <c:pt idx="0">
                  <c:v>Propriétaires non accédants</c:v>
                </c:pt>
                <c:pt idx="1">
                  <c:v>Accédants à la propriété</c:v>
                </c:pt>
                <c:pt idx="2">
                  <c:v>Locataires parc social</c:v>
                </c:pt>
                <c:pt idx="3">
                  <c:v>Locataires parc privé</c:v>
                </c:pt>
                <c:pt idx="4">
                  <c:v>Ensemble des ménages</c:v>
                </c:pt>
              </c:strCache>
            </c:strRef>
          </c:cat>
          <c:val>
            <c:numRef>
              <c:f>#REF!</c:f>
              <c:numCache>
                <c:formatCode>General</c:formatCode>
                <c:ptCount val="5"/>
                <c:pt idx="0">
                  <c:v>13.807543884723827</c:v>
                </c:pt>
                <c:pt idx="1">
                  <c:v>32.926365423928459</c:v>
                </c:pt>
                <c:pt idx="2">
                  <c:v>25.212933620505012</c:v>
                </c:pt>
                <c:pt idx="3">
                  <c:v>32.996605968115063</c:v>
                </c:pt>
                <c:pt idx="4">
                  <c:v>24.351071422072973</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Ménages modestes</c:v>
                      </c:pt>
                    </c:strCache>
                  </c:strRef>
                </c15:tx>
              </c15:filteredSeriesTitle>
            </c:ext>
            <c:ext xmlns:c16="http://schemas.microsoft.com/office/drawing/2014/chart" uri="{C3380CC4-5D6E-409C-BE32-E72D297353CC}">
              <c16:uniqueId val="{00000001-371D-4B0E-B400-FB62EC688F3A}"/>
            </c:ext>
          </c:extLst>
        </c:ser>
        <c:ser>
          <c:idx val="2"/>
          <c:order val="2"/>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3'!$A$5:$A$9</c:f>
              <c:strCache>
                <c:ptCount val="5"/>
                <c:pt idx="0">
                  <c:v>Propriétaires non accédants</c:v>
                </c:pt>
                <c:pt idx="1">
                  <c:v>Accédants à la propriété</c:v>
                </c:pt>
                <c:pt idx="2">
                  <c:v>Locataires parc social</c:v>
                </c:pt>
                <c:pt idx="3">
                  <c:v>Locataires parc privé</c:v>
                </c:pt>
                <c:pt idx="4">
                  <c:v>Ensemble des ménages</c:v>
                </c:pt>
              </c:strCache>
            </c:strRef>
          </c:cat>
          <c:val>
            <c:numRef>
              <c:f>#REF!</c:f>
              <c:numCache>
                <c:formatCode>General</c:formatCode>
                <c:ptCount val="5"/>
                <c:pt idx="0">
                  <c:v>7.9396055691345335</c:v>
                </c:pt>
                <c:pt idx="1">
                  <c:v>25.006158769004198</c:v>
                </c:pt>
                <c:pt idx="2">
                  <c:v>21.396198077440665</c:v>
                </c:pt>
                <c:pt idx="3">
                  <c:v>24.609075282731361</c:v>
                </c:pt>
                <c:pt idx="4">
                  <c:v>15.992574980265712</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Ménages plus aisés</c:v>
                      </c:pt>
                    </c:strCache>
                  </c:strRef>
                </c15:tx>
              </c15:filteredSeriesTitle>
            </c:ext>
            <c:ext xmlns:c16="http://schemas.microsoft.com/office/drawing/2014/chart" uri="{C3380CC4-5D6E-409C-BE32-E72D297353CC}">
              <c16:uniqueId val="{00000002-371D-4B0E-B400-FB62EC688F3A}"/>
            </c:ext>
          </c:extLst>
        </c:ser>
        <c:ser>
          <c:idx val="3"/>
          <c:order val="3"/>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3'!$A$5:$A$9</c:f>
              <c:strCache>
                <c:ptCount val="5"/>
                <c:pt idx="0">
                  <c:v>Propriétaires non accédants</c:v>
                </c:pt>
                <c:pt idx="1">
                  <c:v>Accédants à la propriété</c:v>
                </c:pt>
                <c:pt idx="2">
                  <c:v>Locataires parc social</c:v>
                </c:pt>
                <c:pt idx="3">
                  <c:v>Locataires parc privé</c:v>
                </c:pt>
                <c:pt idx="4">
                  <c:v>Ensemble des ménages</c:v>
                </c:pt>
              </c:strCache>
            </c:strRef>
          </c:cat>
          <c:val>
            <c:numRef>
              <c:f>#REF!</c:f>
              <c:numCache>
                <c:formatCode>General</c:formatCode>
                <c:ptCount val="5"/>
                <c:pt idx="0">
                  <c:v>8.9472728360029663</c:v>
                </c:pt>
                <c:pt idx="1">
                  <c:v>26.642525608964917</c:v>
                </c:pt>
                <c:pt idx="2">
                  <c:v>24.140436564607491</c:v>
                </c:pt>
                <c:pt idx="3">
                  <c:v>28.442008124371281</c:v>
                </c:pt>
                <c:pt idx="4">
                  <c:v>18.324861444446427</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Ensemble</c:v>
                      </c:pt>
                    </c:strCache>
                  </c:strRef>
                </c15:tx>
              </c15:filteredSeriesTitle>
            </c:ext>
            <c:ext xmlns:c16="http://schemas.microsoft.com/office/drawing/2014/chart" uri="{C3380CC4-5D6E-409C-BE32-E72D297353CC}">
              <c16:uniqueId val="{00000003-371D-4B0E-B400-FB62EC688F3A}"/>
            </c:ext>
          </c:extLst>
        </c:ser>
        <c:dLbls>
          <c:showLegendKey val="0"/>
          <c:showVal val="0"/>
          <c:showCatName val="0"/>
          <c:showSerName val="0"/>
          <c:showPercent val="0"/>
          <c:showBubbleSize val="0"/>
        </c:dLbls>
        <c:gapWidth val="150"/>
        <c:axId val="153384448"/>
        <c:axId val="153385984"/>
      </c:barChart>
      <c:catAx>
        <c:axId val="153384448"/>
        <c:scaling>
          <c:orientation val="minMax"/>
        </c:scaling>
        <c:delete val="0"/>
        <c:axPos val="b"/>
        <c:numFmt formatCode="General" sourceLinked="0"/>
        <c:majorTickMark val="out"/>
        <c:minorTickMark val="none"/>
        <c:tickLblPos val="nextTo"/>
        <c:crossAx val="153385984"/>
        <c:crosses val="autoZero"/>
        <c:auto val="1"/>
        <c:lblAlgn val="ctr"/>
        <c:lblOffset val="100"/>
        <c:noMultiLvlLbl val="0"/>
      </c:catAx>
      <c:valAx>
        <c:axId val="153385984"/>
        <c:scaling>
          <c:orientation val="minMax"/>
        </c:scaling>
        <c:delete val="0"/>
        <c:axPos val="l"/>
        <c:majorGridlines/>
        <c:numFmt formatCode="General" sourceLinked="1"/>
        <c:majorTickMark val="out"/>
        <c:minorTickMark val="none"/>
        <c:tickLblPos val="nextTo"/>
        <c:crossAx val="153384448"/>
        <c:crosses val="autoZero"/>
        <c:crossBetween val="between"/>
      </c:valAx>
    </c:plotArea>
    <c:legend>
      <c:legendPos val="b"/>
      <c:layout>
        <c:manualLayout>
          <c:xMode val="edge"/>
          <c:yMode val="edge"/>
          <c:x val="0.26859399816598473"/>
          <c:y val="0.93514209858898079"/>
          <c:w val="0.52941305181626641"/>
          <c:h val="4.8699249746593322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'Article 2 - Graphique 4'!$C$3</c:f>
              <c:strCache>
                <c:ptCount val="1"/>
                <c:pt idx="0">
                  <c:v>Taux d'effort brut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4'!$A$4:$B$15</c:f>
              <c:multiLvlStrCache>
                <c:ptCount val="12"/>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lvl>
                <c:lvl>
                  <c:pt idx="0">
                    <c:v>Ménages à bas revenus</c:v>
                  </c:pt>
                  <c:pt idx="4">
                    <c:v>Ménages modestes</c:v>
                  </c:pt>
                  <c:pt idx="8">
                    <c:v>Ménages plus aisés</c:v>
                  </c:pt>
                </c:lvl>
              </c:multiLvlStrCache>
            </c:multiLvlStrRef>
          </c:cat>
          <c:val>
            <c:numRef>
              <c:f>'Article 2 - Graphique 4'!$C$4:$C$15</c:f>
              <c:numCache>
                <c:formatCode>0</c:formatCode>
                <c:ptCount val="12"/>
                <c:pt idx="0">
                  <c:v>21.399874388842573</c:v>
                </c:pt>
                <c:pt idx="1">
                  <c:v>58.284228502062604</c:v>
                </c:pt>
                <c:pt idx="2">
                  <c:v>45.202751458974696</c:v>
                </c:pt>
                <c:pt idx="3">
                  <c:v>60.053244896331918</c:v>
                </c:pt>
                <c:pt idx="4">
                  <c:v>13.824478429028666</c:v>
                </c:pt>
                <c:pt idx="5">
                  <c:v>33.643066243132566</c:v>
                </c:pt>
                <c:pt idx="6">
                  <c:v>28.647727586928379</c:v>
                </c:pt>
                <c:pt idx="7">
                  <c:v>35.996718440906577</c:v>
                </c:pt>
                <c:pt idx="8">
                  <c:v>7.940464318773591</c:v>
                </c:pt>
                <c:pt idx="9">
                  <c:v>25.029998619352881</c:v>
                </c:pt>
                <c:pt idx="10">
                  <c:v>21.817138667278059</c:v>
                </c:pt>
                <c:pt idx="11">
                  <c:v>24.814009043290977</c:v>
                </c:pt>
              </c:numCache>
            </c:numRef>
          </c:val>
          <c:extLst xmlns:c16r2="http://schemas.microsoft.com/office/drawing/2015/06/chart">
            <c:ext xmlns:c16="http://schemas.microsoft.com/office/drawing/2014/chart" uri="{C3380CC4-5D6E-409C-BE32-E72D297353CC}">
              <c16:uniqueId val="{00000000-4D95-421E-B9BC-97F26BAAAB95}"/>
            </c:ext>
          </c:extLst>
        </c:ser>
        <c:ser>
          <c:idx val="0"/>
          <c:order val="1"/>
          <c:tx>
            <c:strRef>
              <c:f>'Article 2 - Graphique 4'!$D$3</c:f>
              <c:strCache>
                <c:ptCount val="1"/>
                <c:pt idx="0">
                  <c:v>Taux d'effort net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4'!$A$4:$B$15</c:f>
              <c:multiLvlStrCache>
                <c:ptCount val="12"/>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lvl>
                <c:lvl>
                  <c:pt idx="0">
                    <c:v>Ménages à bas revenus</c:v>
                  </c:pt>
                  <c:pt idx="4">
                    <c:v>Ménages modestes</c:v>
                  </c:pt>
                  <c:pt idx="8">
                    <c:v>Ménages plus aisés</c:v>
                  </c:pt>
                </c:lvl>
              </c:multiLvlStrCache>
            </c:multiLvlStrRef>
          </c:cat>
          <c:val>
            <c:numRef>
              <c:f>'Article 2 - Graphique 4'!$D$4:$D$15</c:f>
              <c:numCache>
                <c:formatCode>0</c:formatCode>
                <c:ptCount val="12"/>
                <c:pt idx="0">
                  <c:v>21.361360205484083</c:v>
                </c:pt>
                <c:pt idx="1">
                  <c:v>54.549620912074225</c:v>
                </c:pt>
                <c:pt idx="2">
                  <c:v>27.805108124705214</c:v>
                </c:pt>
                <c:pt idx="3">
                  <c:v>42.427233394257627</c:v>
                </c:pt>
                <c:pt idx="4">
                  <c:v>13.807543884723827</c:v>
                </c:pt>
                <c:pt idx="5">
                  <c:v>32.926365423928459</c:v>
                </c:pt>
                <c:pt idx="6">
                  <c:v>25.212933620505012</c:v>
                </c:pt>
                <c:pt idx="7">
                  <c:v>32.996605968115063</c:v>
                </c:pt>
                <c:pt idx="8">
                  <c:v>7.9396055691345335</c:v>
                </c:pt>
                <c:pt idx="9">
                  <c:v>25.006158769004198</c:v>
                </c:pt>
                <c:pt idx="10">
                  <c:v>21.396198077440665</c:v>
                </c:pt>
                <c:pt idx="11">
                  <c:v>24.609075282731361</c:v>
                </c:pt>
              </c:numCache>
            </c:numRef>
          </c:val>
          <c:extLst xmlns:c16r2="http://schemas.microsoft.com/office/drawing/2015/06/chart">
            <c:ext xmlns:c16="http://schemas.microsoft.com/office/drawing/2014/chart" uri="{C3380CC4-5D6E-409C-BE32-E72D297353CC}">
              <c16:uniqueId val="{00000001-4D95-421E-B9BC-97F26BAAAB95}"/>
            </c:ext>
          </c:extLst>
        </c:ser>
        <c:dLbls>
          <c:showLegendKey val="0"/>
          <c:showVal val="0"/>
          <c:showCatName val="0"/>
          <c:showSerName val="0"/>
          <c:showPercent val="0"/>
          <c:showBubbleSize val="0"/>
        </c:dLbls>
        <c:gapWidth val="150"/>
        <c:axId val="153458944"/>
        <c:axId val="153485312"/>
      </c:barChart>
      <c:catAx>
        <c:axId val="153458944"/>
        <c:scaling>
          <c:orientation val="minMax"/>
        </c:scaling>
        <c:delete val="0"/>
        <c:axPos val="b"/>
        <c:numFmt formatCode="General" sourceLinked="0"/>
        <c:majorTickMark val="out"/>
        <c:minorTickMark val="none"/>
        <c:tickLblPos val="nextTo"/>
        <c:crossAx val="153485312"/>
        <c:crosses val="autoZero"/>
        <c:auto val="1"/>
        <c:lblAlgn val="ctr"/>
        <c:lblOffset val="100"/>
        <c:noMultiLvlLbl val="0"/>
      </c:catAx>
      <c:valAx>
        <c:axId val="153485312"/>
        <c:scaling>
          <c:orientation val="minMax"/>
        </c:scaling>
        <c:delete val="0"/>
        <c:axPos val="l"/>
        <c:majorGridlines/>
        <c:numFmt formatCode="0" sourceLinked="1"/>
        <c:majorTickMark val="out"/>
        <c:minorTickMark val="none"/>
        <c:tickLblPos val="nextTo"/>
        <c:crossAx val="1534589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Graphique 5'!$B$4</c:f>
              <c:strCache>
                <c:ptCount val="1"/>
                <c:pt idx="0">
                  <c:v>Ménages 
à bas revenus</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5'!$B$5:$B$9</c:f>
              <c:numCache>
                <c:formatCode>General</c:formatCode>
                <c:ptCount val="5"/>
                <c:pt idx="0">
                  <c:v>930</c:v>
                </c:pt>
                <c:pt idx="1">
                  <c:v>740</c:v>
                </c:pt>
                <c:pt idx="2">
                  <c:v>890</c:v>
                </c:pt>
                <c:pt idx="3">
                  <c:v>620</c:v>
                </c:pt>
                <c:pt idx="4">
                  <c:v>790</c:v>
                </c:pt>
              </c:numCache>
            </c:numRef>
          </c:val>
          <c:extLst xmlns:c16r2="http://schemas.microsoft.com/office/drawing/2015/06/chart">
            <c:ext xmlns:c16="http://schemas.microsoft.com/office/drawing/2014/chart" uri="{C3380CC4-5D6E-409C-BE32-E72D297353CC}">
              <c16:uniqueId val="{00000000-C00F-46B1-9551-376427524E58}"/>
            </c:ext>
          </c:extLst>
        </c:ser>
        <c:ser>
          <c:idx val="1"/>
          <c:order val="1"/>
          <c:tx>
            <c:strRef>
              <c:f>'Article 2 - Graphique 5'!$C$4</c:f>
              <c:strCache>
                <c:ptCount val="1"/>
                <c:pt idx="0">
                  <c:v>Ménages 
modestes</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5'!$C$5:$C$9</c:f>
              <c:numCache>
                <c:formatCode>General</c:formatCode>
                <c:ptCount val="5"/>
                <c:pt idx="0">
                  <c:v>1650</c:v>
                </c:pt>
                <c:pt idx="1">
                  <c:v>1840</c:v>
                </c:pt>
                <c:pt idx="2">
                  <c:v>1510</c:v>
                </c:pt>
                <c:pt idx="3">
                  <c:v>1270</c:v>
                </c:pt>
                <c:pt idx="4">
                  <c:v>1560</c:v>
                </c:pt>
              </c:numCache>
            </c:numRef>
          </c:val>
          <c:extLst xmlns:c16r2="http://schemas.microsoft.com/office/drawing/2015/06/chart">
            <c:ext xmlns:c16="http://schemas.microsoft.com/office/drawing/2014/chart" uri="{C3380CC4-5D6E-409C-BE32-E72D297353CC}">
              <c16:uniqueId val="{00000001-C00F-46B1-9551-376427524E58}"/>
            </c:ext>
          </c:extLst>
        </c:ser>
        <c:ser>
          <c:idx val="2"/>
          <c:order val="2"/>
          <c:tx>
            <c:strRef>
              <c:f>'Article 2 - Graphique 5'!$D$4</c:f>
              <c:strCache>
                <c:ptCount val="1"/>
                <c:pt idx="0">
                  <c:v>Ménages 
plus aisés</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5'!$D$5:$D$9</c:f>
              <c:numCache>
                <c:formatCode>General</c:formatCode>
                <c:ptCount val="5"/>
                <c:pt idx="0">
                  <c:v>4290</c:v>
                </c:pt>
                <c:pt idx="1">
                  <c:v>3700</c:v>
                </c:pt>
                <c:pt idx="2">
                  <c:v>2370</c:v>
                </c:pt>
                <c:pt idx="3">
                  <c:v>2630</c:v>
                </c:pt>
                <c:pt idx="4">
                  <c:v>3660</c:v>
                </c:pt>
              </c:numCache>
            </c:numRef>
          </c:val>
          <c:extLst xmlns:c16r2="http://schemas.microsoft.com/office/drawing/2015/06/chart">
            <c:ext xmlns:c16="http://schemas.microsoft.com/office/drawing/2014/chart" uri="{C3380CC4-5D6E-409C-BE32-E72D297353CC}">
              <c16:uniqueId val="{00000002-C00F-46B1-9551-376427524E58}"/>
            </c:ext>
          </c:extLst>
        </c:ser>
        <c:ser>
          <c:idx val="3"/>
          <c:order val="3"/>
          <c:tx>
            <c:strRef>
              <c:f>'Article 2 - Graphique 5'!$E$4</c:f>
              <c:strCache>
                <c:ptCount val="1"/>
                <c:pt idx="0">
                  <c:v>Ensemble 
des ménages </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5'!$E$5:$E$9</c:f>
              <c:numCache>
                <c:formatCode>General</c:formatCode>
                <c:ptCount val="5"/>
                <c:pt idx="0">
                  <c:v>3440</c:v>
                </c:pt>
                <c:pt idx="1">
                  <c:v>3180</c:v>
                </c:pt>
                <c:pt idx="2">
                  <c:v>1510</c:v>
                </c:pt>
                <c:pt idx="3">
                  <c:v>1720</c:v>
                </c:pt>
                <c:pt idx="4">
                  <c:v>2670</c:v>
                </c:pt>
              </c:numCache>
            </c:numRef>
          </c:val>
          <c:extLst xmlns:c16r2="http://schemas.microsoft.com/office/drawing/2015/06/chart">
            <c:ext xmlns:c16="http://schemas.microsoft.com/office/drawing/2014/chart" uri="{C3380CC4-5D6E-409C-BE32-E72D297353CC}">
              <c16:uniqueId val="{00000003-C00F-46B1-9551-376427524E58}"/>
            </c:ext>
          </c:extLst>
        </c:ser>
        <c:dLbls>
          <c:showLegendKey val="0"/>
          <c:showVal val="0"/>
          <c:showCatName val="0"/>
          <c:showSerName val="0"/>
          <c:showPercent val="0"/>
          <c:showBubbleSize val="0"/>
        </c:dLbls>
        <c:gapWidth val="150"/>
        <c:axId val="153684992"/>
        <c:axId val="153703168"/>
      </c:barChart>
      <c:catAx>
        <c:axId val="153684992"/>
        <c:scaling>
          <c:orientation val="minMax"/>
        </c:scaling>
        <c:delete val="0"/>
        <c:axPos val="b"/>
        <c:numFmt formatCode="General" sourceLinked="0"/>
        <c:majorTickMark val="out"/>
        <c:minorTickMark val="none"/>
        <c:tickLblPos val="nextTo"/>
        <c:crossAx val="153703168"/>
        <c:crosses val="autoZero"/>
        <c:auto val="1"/>
        <c:lblAlgn val="ctr"/>
        <c:lblOffset val="100"/>
        <c:noMultiLvlLbl val="0"/>
      </c:catAx>
      <c:valAx>
        <c:axId val="153703168"/>
        <c:scaling>
          <c:orientation val="minMax"/>
        </c:scaling>
        <c:delete val="0"/>
        <c:axPos val="l"/>
        <c:majorGridlines/>
        <c:numFmt formatCode="General" sourceLinked="1"/>
        <c:majorTickMark val="out"/>
        <c:minorTickMark val="none"/>
        <c:tickLblPos val="nextTo"/>
        <c:crossAx val="1536849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Graphique 5bis'!$B$4</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5bis'!$A$5:$A$9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5bis'!$B$5:$B$9</c:f>
              <c:numCache>
                <c:formatCode>General</c:formatCode>
                <c:ptCount val="5"/>
                <c:pt idx="0">
                  <c:v>640</c:v>
                </c:pt>
                <c:pt idx="1">
                  <c:v>330</c:v>
                </c:pt>
                <c:pt idx="2">
                  <c:v>530</c:v>
                </c:pt>
                <c:pt idx="3">
                  <c:v>390</c:v>
                </c:pt>
                <c:pt idx="4">
                  <c:v>490</c:v>
                </c:pt>
              </c:numCache>
            </c:numRef>
          </c:val>
          <c:extLst xmlns:c16r2="http://schemas.microsoft.com/office/drawing/2015/06/chart">
            <c:ext xmlns:c16="http://schemas.microsoft.com/office/drawing/2014/chart" uri="{C3380CC4-5D6E-409C-BE32-E72D297353CC}">
              <c16:uniqueId val="{00000000-2EA0-455E-A006-2A41BAFF1B06}"/>
            </c:ext>
          </c:extLst>
        </c:ser>
        <c:ser>
          <c:idx val="1"/>
          <c:order val="1"/>
          <c:tx>
            <c:strRef>
              <c:f>'Article 2 - Graphique 5bis'!$C$4</c:f>
              <c:strCache>
                <c:ptCount val="1"/>
                <c:pt idx="0">
                  <c:v>Ménages 
modestes</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5bis'!$A$5:$A$9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5bis'!$C$5:$C$9</c:f>
              <c:numCache>
                <c:formatCode>General</c:formatCode>
                <c:ptCount val="5"/>
                <c:pt idx="0">
                  <c:v>1140</c:v>
                </c:pt>
                <c:pt idx="1">
                  <c:v>890</c:v>
                </c:pt>
                <c:pt idx="2">
                  <c:v>960</c:v>
                </c:pt>
                <c:pt idx="3">
                  <c:v>870</c:v>
                </c:pt>
                <c:pt idx="4">
                  <c:v>1000</c:v>
                </c:pt>
              </c:numCache>
            </c:numRef>
          </c:val>
          <c:extLst xmlns:c16r2="http://schemas.microsoft.com/office/drawing/2015/06/chart">
            <c:ext xmlns:c16="http://schemas.microsoft.com/office/drawing/2014/chart" uri="{C3380CC4-5D6E-409C-BE32-E72D297353CC}">
              <c16:uniqueId val="{00000001-2EA0-455E-A006-2A41BAFF1B06}"/>
            </c:ext>
          </c:extLst>
        </c:ser>
        <c:ser>
          <c:idx val="2"/>
          <c:order val="2"/>
          <c:tx>
            <c:strRef>
              <c:f>'Article 2 - Graphique 5bis'!$D$4</c:f>
              <c:strCache>
                <c:ptCount val="1"/>
                <c:pt idx="0">
                  <c:v>Ménages 
plus aisés</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5bis'!$A$5:$A$9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5bis'!$D$5:$D$9</c:f>
              <c:numCache>
                <c:formatCode>General</c:formatCode>
                <c:ptCount val="5"/>
                <c:pt idx="0">
                  <c:v>2840</c:v>
                </c:pt>
                <c:pt idx="1">
                  <c:v>2050</c:v>
                </c:pt>
                <c:pt idx="2">
                  <c:v>1650</c:v>
                </c:pt>
                <c:pt idx="3">
                  <c:v>1840</c:v>
                </c:pt>
                <c:pt idx="4">
                  <c:v>2360</c:v>
                </c:pt>
              </c:numCache>
            </c:numRef>
          </c:val>
          <c:extLst xmlns:c16r2="http://schemas.microsoft.com/office/drawing/2015/06/chart">
            <c:ext xmlns:c16="http://schemas.microsoft.com/office/drawing/2014/chart" uri="{C3380CC4-5D6E-409C-BE32-E72D297353CC}">
              <c16:uniqueId val="{00000002-2EA0-455E-A006-2A41BAFF1B06}"/>
            </c:ext>
          </c:extLst>
        </c:ser>
        <c:ser>
          <c:idx val="3"/>
          <c:order val="3"/>
          <c:tx>
            <c:strRef>
              <c:f>'Article 2 - Graphique 5bis'!$E$4</c:f>
              <c:strCache>
                <c:ptCount val="1"/>
                <c:pt idx="0">
                  <c:v>Ensemble
 des ménages</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5bis'!$A$5:$A$9</c:f>
              <c:strCache>
                <c:ptCount val="5"/>
                <c:pt idx="0">
                  <c:v>Propriétaires non accédants  </c:v>
                </c:pt>
                <c:pt idx="1">
                  <c:v>Accédants à la propriété</c:v>
                </c:pt>
                <c:pt idx="2">
                  <c:v>Locataires parc social </c:v>
                </c:pt>
                <c:pt idx="3">
                  <c:v>Locataires parc privé</c:v>
                </c:pt>
                <c:pt idx="4">
                  <c:v>Ensemble </c:v>
                </c:pt>
              </c:strCache>
            </c:strRef>
          </c:cat>
          <c:val>
            <c:numRef>
              <c:f>'Article 2 - Graphique 5bis'!$E$5:$E$9</c:f>
              <c:numCache>
                <c:formatCode>General</c:formatCode>
                <c:ptCount val="5"/>
                <c:pt idx="0">
                  <c:v>2290</c:v>
                </c:pt>
                <c:pt idx="1">
                  <c:v>1740</c:v>
                </c:pt>
                <c:pt idx="2">
                  <c:v>990</c:v>
                </c:pt>
                <c:pt idx="3">
                  <c:v>1190</c:v>
                </c:pt>
                <c:pt idx="4">
                  <c:v>1710</c:v>
                </c:pt>
              </c:numCache>
            </c:numRef>
          </c:val>
          <c:extLst xmlns:c16r2="http://schemas.microsoft.com/office/drawing/2015/06/chart">
            <c:ext xmlns:c16="http://schemas.microsoft.com/office/drawing/2014/chart" uri="{C3380CC4-5D6E-409C-BE32-E72D297353CC}">
              <c16:uniqueId val="{00000003-2EA0-455E-A006-2A41BAFF1B06}"/>
            </c:ext>
          </c:extLst>
        </c:ser>
        <c:dLbls>
          <c:showLegendKey val="0"/>
          <c:showVal val="0"/>
          <c:showCatName val="0"/>
          <c:showSerName val="0"/>
          <c:showPercent val="0"/>
          <c:showBubbleSize val="0"/>
        </c:dLbls>
        <c:gapWidth val="150"/>
        <c:axId val="153825280"/>
        <c:axId val="153826816"/>
      </c:barChart>
      <c:catAx>
        <c:axId val="153825280"/>
        <c:scaling>
          <c:orientation val="minMax"/>
        </c:scaling>
        <c:delete val="0"/>
        <c:axPos val="b"/>
        <c:numFmt formatCode="General" sourceLinked="0"/>
        <c:majorTickMark val="out"/>
        <c:minorTickMark val="none"/>
        <c:tickLblPos val="nextTo"/>
        <c:crossAx val="153826816"/>
        <c:crosses val="autoZero"/>
        <c:auto val="1"/>
        <c:lblAlgn val="ctr"/>
        <c:lblOffset val="100"/>
        <c:noMultiLvlLbl val="0"/>
      </c:catAx>
      <c:valAx>
        <c:axId val="153826816"/>
        <c:scaling>
          <c:orientation val="minMax"/>
        </c:scaling>
        <c:delete val="0"/>
        <c:axPos val="l"/>
        <c:majorGridlines/>
        <c:numFmt formatCode="General" sourceLinked="1"/>
        <c:majorTickMark val="out"/>
        <c:minorTickMark val="none"/>
        <c:tickLblPos val="nextTo"/>
        <c:crossAx val="153825280"/>
        <c:crosses val="autoZero"/>
        <c:crossBetween val="between"/>
      </c:valAx>
    </c:plotArea>
    <c:legend>
      <c:legendPos val="b"/>
      <c:layout>
        <c:manualLayout>
          <c:xMode val="edge"/>
          <c:yMode val="edge"/>
          <c:x val="3.0444663167104126E-2"/>
          <c:y val="0.81173228346456694"/>
          <c:w val="0.94466622922134735"/>
          <c:h val="0.1604899387576553"/>
        </c:manualLayout>
      </c:layou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83551154043888E-2"/>
          <c:y val="4.0501661980796168E-2"/>
          <c:w val="0.70149322185242313"/>
          <c:h val="0.82358702908150427"/>
        </c:manualLayout>
      </c:layout>
      <c:barChart>
        <c:barDir val="col"/>
        <c:grouping val="clustered"/>
        <c:varyColors val="0"/>
        <c:ser>
          <c:idx val="0"/>
          <c:order val="0"/>
          <c:tx>
            <c:strRef>
              <c:f>'Article 2 - Graphique 6'!$B$4</c:f>
              <c:strCache>
                <c:ptCount val="1"/>
                <c:pt idx="0">
                  <c:v>Communes rurales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6'!$A$5:$A$8</c:f>
              <c:strCache>
                <c:ptCount val="4"/>
                <c:pt idx="0">
                  <c:v>Propriétaires non accédants</c:v>
                </c:pt>
                <c:pt idx="1">
                  <c:v>Accédants à la propriété</c:v>
                </c:pt>
                <c:pt idx="2">
                  <c:v>Locataires parc social</c:v>
                </c:pt>
                <c:pt idx="3">
                  <c:v>Locataires parc privé</c:v>
                </c:pt>
              </c:strCache>
            </c:strRef>
          </c:cat>
          <c:val>
            <c:numRef>
              <c:f>'Article 2 - Graphique 6'!$B$5:$B$8</c:f>
              <c:numCache>
                <c:formatCode>0</c:formatCode>
                <c:ptCount val="4"/>
                <c:pt idx="0">
                  <c:v>18.861249111738672</c:v>
                </c:pt>
                <c:pt idx="1">
                  <c:v>51.282481941246402</c:v>
                </c:pt>
                <c:pt idx="2">
                  <c:v>26.773061319804881</c:v>
                </c:pt>
                <c:pt idx="3">
                  <c:v>35.289650799212033</c:v>
                </c:pt>
              </c:numCache>
            </c:numRef>
          </c:val>
          <c:extLst xmlns:c16r2="http://schemas.microsoft.com/office/drawing/2015/06/chart">
            <c:ext xmlns:c16="http://schemas.microsoft.com/office/drawing/2014/chart" uri="{C3380CC4-5D6E-409C-BE32-E72D297353CC}">
              <c16:uniqueId val="{00000000-BDDF-4733-B5EB-C8F0DB93F035}"/>
            </c:ext>
          </c:extLst>
        </c:ser>
        <c:ser>
          <c:idx val="1"/>
          <c:order val="1"/>
          <c:tx>
            <c:strRef>
              <c:f>'Article 2 - Graphique 6'!$C$4</c:f>
              <c:strCache>
                <c:ptCount val="1"/>
                <c:pt idx="0">
                  <c:v>Moins de 100 000 habitants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6'!$A$5:$A$8</c:f>
              <c:strCache>
                <c:ptCount val="4"/>
                <c:pt idx="0">
                  <c:v>Propriétaires non accédants</c:v>
                </c:pt>
                <c:pt idx="1">
                  <c:v>Accédants à la propriété</c:v>
                </c:pt>
                <c:pt idx="2">
                  <c:v>Locataires parc social</c:v>
                </c:pt>
                <c:pt idx="3">
                  <c:v>Locataires parc privé</c:v>
                </c:pt>
              </c:strCache>
            </c:strRef>
          </c:cat>
          <c:val>
            <c:numRef>
              <c:f>'Article 2 - Graphique 6'!$C$5:$C$8</c:f>
              <c:numCache>
                <c:formatCode>0</c:formatCode>
                <c:ptCount val="4"/>
                <c:pt idx="0">
                  <c:v>20.569380089223397</c:v>
                </c:pt>
                <c:pt idx="1">
                  <c:v>51.012523742024072</c:v>
                </c:pt>
                <c:pt idx="2">
                  <c:v>27.229467560893255</c:v>
                </c:pt>
                <c:pt idx="3">
                  <c:v>37.005663638838769</c:v>
                </c:pt>
              </c:numCache>
            </c:numRef>
          </c:val>
          <c:extLst xmlns:c16r2="http://schemas.microsoft.com/office/drawing/2015/06/chart">
            <c:ext xmlns:c16="http://schemas.microsoft.com/office/drawing/2014/chart" uri="{C3380CC4-5D6E-409C-BE32-E72D297353CC}">
              <c16:uniqueId val="{00000001-BDDF-4733-B5EB-C8F0DB93F035}"/>
            </c:ext>
          </c:extLst>
        </c:ser>
        <c:ser>
          <c:idx val="2"/>
          <c:order val="2"/>
          <c:tx>
            <c:strRef>
              <c:f>'Article 2 - Graphique 6'!$D$4</c:f>
              <c:strCache>
                <c:ptCount val="1"/>
                <c:pt idx="0">
                  <c:v>Plus de 100 000 habitants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6'!$A$5:$A$8</c:f>
              <c:strCache>
                <c:ptCount val="4"/>
                <c:pt idx="0">
                  <c:v>Propriétaires non accédants</c:v>
                </c:pt>
                <c:pt idx="1">
                  <c:v>Accédants à la propriété</c:v>
                </c:pt>
                <c:pt idx="2">
                  <c:v>Locataires parc social</c:v>
                </c:pt>
                <c:pt idx="3">
                  <c:v>Locataires parc privé</c:v>
                </c:pt>
              </c:strCache>
            </c:strRef>
          </c:cat>
          <c:val>
            <c:numRef>
              <c:f>'Article 2 - Graphique 6'!$D$5:$D$8</c:f>
              <c:numCache>
                <c:formatCode>0</c:formatCode>
                <c:ptCount val="4"/>
                <c:pt idx="0">
                  <c:v>23.657078406968523</c:v>
                </c:pt>
                <c:pt idx="1">
                  <c:v>53.044698604416411</c:v>
                </c:pt>
                <c:pt idx="2">
                  <c:v>25.955231796203076</c:v>
                </c:pt>
                <c:pt idx="3">
                  <c:v>45.22944597995869</c:v>
                </c:pt>
              </c:numCache>
            </c:numRef>
          </c:val>
          <c:extLst xmlns:c16r2="http://schemas.microsoft.com/office/drawing/2015/06/chart">
            <c:ext xmlns:c16="http://schemas.microsoft.com/office/drawing/2014/chart" uri="{C3380CC4-5D6E-409C-BE32-E72D297353CC}">
              <c16:uniqueId val="{00000002-BDDF-4733-B5EB-C8F0DB93F035}"/>
            </c:ext>
          </c:extLst>
        </c:ser>
        <c:ser>
          <c:idx val="3"/>
          <c:order val="3"/>
          <c:tx>
            <c:strRef>
              <c:f>'Article 2 - Graphique 6'!$E$4</c:f>
              <c:strCache>
                <c:ptCount val="1"/>
                <c:pt idx="0">
                  <c:v>Unité urbaine de Paris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6'!$A$5:$A$8</c:f>
              <c:strCache>
                <c:ptCount val="4"/>
                <c:pt idx="0">
                  <c:v>Propriétaires non accédants</c:v>
                </c:pt>
                <c:pt idx="1">
                  <c:v>Accédants à la propriété</c:v>
                </c:pt>
                <c:pt idx="2">
                  <c:v>Locataires parc social</c:v>
                </c:pt>
                <c:pt idx="3">
                  <c:v>Locataires parc privé</c:v>
                </c:pt>
              </c:strCache>
            </c:strRef>
          </c:cat>
          <c:val>
            <c:numRef>
              <c:f>'Article 2 - Graphique 6'!$E$5:$E$8</c:f>
              <c:numCache>
                <c:formatCode>0</c:formatCode>
                <c:ptCount val="4"/>
                <c:pt idx="0">
                  <c:v>30.324944925600324</c:v>
                </c:pt>
                <c:pt idx="1">
                  <c:v>76.50346893442908</c:v>
                </c:pt>
                <c:pt idx="2">
                  <c:v>32.82082943771686</c:v>
                </c:pt>
                <c:pt idx="3">
                  <c:v>61.999240488513109</c:v>
                </c:pt>
              </c:numCache>
            </c:numRef>
          </c:val>
          <c:extLst xmlns:c16r2="http://schemas.microsoft.com/office/drawing/2015/06/chart">
            <c:ext xmlns:c16="http://schemas.microsoft.com/office/drawing/2014/chart" uri="{C3380CC4-5D6E-409C-BE32-E72D297353CC}">
              <c16:uniqueId val="{00000003-BDDF-4733-B5EB-C8F0DB93F035}"/>
            </c:ext>
          </c:extLst>
        </c:ser>
        <c:dLbls>
          <c:showLegendKey val="0"/>
          <c:showVal val="0"/>
          <c:showCatName val="0"/>
          <c:showSerName val="0"/>
          <c:showPercent val="0"/>
          <c:showBubbleSize val="0"/>
        </c:dLbls>
        <c:gapWidth val="150"/>
        <c:axId val="154051328"/>
        <c:axId val="154052864"/>
      </c:barChart>
      <c:catAx>
        <c:axId val="154051328"/>
        <c:scaling>
          <c:orientation val="minMax"/>
        </c:scaling>
        <c:delete val="0"/>
        <c:axPos val="b"/>
        <c:numFmt formatCode="General" sourceLinked="0"/>
        <c:majorTickMark val="out"/>
        <c:minorTickMark val="none"/>
        <c:tickLblPos val="nextTo"/>
        <c:crossAx val="154052864"/>
        <c:crosses val="autoZero"/>
        <c:auto val="1"/>
        <c:lblAlgn val="ctr"/>
        <c:lblOffset val="100"/>
        <c:noMultiLvlLbl val="0"/>
      </c:catAx>
      <c:valAx>
        <c:axId val="154052864"/>
        <c:scaling>
          <c:orientation val="minMax"/>
        </c:scaling>
        <c:delete val="0"/>
        <c:axPos val="l"/>
        <c:majorGridlines/>
        <c:numFmt formatCode="0" sourceLinked="1"/>
        <c:majorTickMark val="out"/>
        <c:minorTickMark val="none"/>
        <c:tickLblPos val="nextTo"/>
        <c:crossAx val="1540513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5'!$A$5</c:f>
              <c:strCache>
                <c:ptCount val="1"/>
                <c:pt idx="0">
                  <c:v>Logement individuel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5'!$B$3:$M$4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5'!$B$5:$M$5</c:f>
              <c:numCache>
                <c:formatCode>0.0</c:formatCode>
                <c:ptCount val="12"/>
                <c:pt idx="0">
                  <c:v>49.9</c:v>
                </c:pt>
                <c:pt idx="1">
                  <c:v>48</c:v>
                </c:pt>
                <c:pt idx="2">
                  <c:v>45.2</c:v>
                </c:pt>
                <c:pt idx="3">
                  <c:v>41.6</c:v>
                </c:pt>
                <c:pt idx="4">
                  <c:v>58.7</c:v>
                </c:pt>
                <c:pt idx="5">
                  <c:v>57.6</c:v>
                </c:pt>
                <c:pt idx="6">
                  <c:v>56.4</c:v>
                </c:pt>
                <c:pt idx="7">
                  <c:v>57.1</c:v>
                </c:pt>
                <c:pt idx="8">
                  <c:v>59.5</c:v>
                </c:pt>
                <c:pt idx="9">
                  <c:v>61.4</c:v>
                </c:pt>
                <c:pt idx="10">
                  <c:v>61.4</c:v>
                </c:pt>
                <c:pt idx="11">
                  <c:v>63.5</c:v>
                </c:pt>
              </c:numCache>
            </c:numRef>
          </c:val>
          <c:extLst xmlns:c16r2="http://schemas.microsoft.com/office/drawing/2015/06/chart">
            <c:ext xmlns:c16="http://schemas.microsoft.com/office/drawing/2014/chart" uri="{C3380CC4-5D6E-409C-BE32-E72D297353CC}">
              <c16:uniqueId val="{00000000-C1F4-46C6-BDD1-C7F026664D31}"/>
            </c:ext>
          </c:extLst>
        </c:ser>
        <c:ser>
          <c:idx val="1"/>
          <c:order val="1"/>
          <c:tx>
            <c:strRef>
              <c:f>'Article 1 - Graphique 5'!$A$6</c:f>
              <c:strCache>
                <c:ptCount val="1"/>
                <c:pt idx="0">
                  <c:v>Logement collectif</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5'!$B$3:$M$4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5'!$B$6:$M$6</c:f>
              <c:numCache>
                <c:formatCode>0.0</c:formatCode>
                <c:ptCount val="12"/>
                <c:pt idx="0">
                  <c:v>50.1</c:v>
                </c:pt>
                <c:pt idx="1">
                  <c:v>52</c:v>
                </c:pt>
                <c:pt idx="2">
                  <c:v>54.8</c:v>
                </c:pt>
                <c:pt idx="3">
                  <c:v>58.4</c:v>
                </c:pt>
                <c:pt idx="4">
                  <c:v>41.3</c:v>
                </c:pt>
                <c:pt idx="5">
                  <c:v>42.4</c:v>
                </c:pt>
                <c:pt idx="6">
                  <c:v>43.6</c:v>
                </c:pt>
                <c:pt idx="7">
                  <c:v>42.9</c:v>
                </c:pt>
                <c:pt idx="8">
                  <c:v>40.5</c:v>
                </c:pt>
                <c:pt idx="9">
                  <c:v>38.6</c:v>
                </c:pt>
                <c:pt idx="10">
                  <c:v>38.6</c:v>
                </c:pt>
                <c:pt idx="11">
                  <c:v>36.5</c:v>
                </c:pt>
              </c:numCache>
            </c:numRef>
          </c:val>
          <c:extLst xmlns:c16r2="http://schemas.microsoft.com/office/drawing/2015/06/chart">
            <c:ext xmlns:c16="http://schemas.microsoft.com/office/drawing/2014/chart" uri="{C3380CC4-5D6E-409C-BE32-E72D297353CC}">
              <c16:uniqueId val="{00000001-C1F4-46C6-BDD1-C7F026664D31}"/>
            </c:ext>
          </c:extLst>
        </c:ser>
        <c:dLbls>
          <c:showLegendKey val="0"/>
          <c:showVal val="0"/>
          <c:showCatName val="0"/>
          <c:showSerName val="0"/>
          <c:showPercent val="0"/>
          <c:showBubbleSize val="0"/>
        </c:dLbls>
        <c:gapWidth val="150"/>
        <c:overlap val="100"/>
        <c:axId val="102133760"/>
        <c:axId val="102135296"/>
      </c:barChart>
      <c:catAx>
        <c:axId val="102133760"/>
        <c:scaling>
          <c:orientation val="minMax"/>
        </c:scaling>
        <c:delete val="0"/>
        <c:axPos val="b"/>
        <c:numFmt formatCode="General" sourceLinked="0"/>
        <c:majorTickMark val="out"/>
        <c:minorTickMark val="none"/>
        <c:tickLblPos val="nextTo"/>
        <c:crossAx val="102135296"/>
        <c:crosses val="autoZero"/>
        <c:auto val="1"/>
        <c:lblAlgn val="ctr"/>
        <c:lblOffset val="100"/>
        <c:noMultiLvlLbl val="0"/>
      </c:catAx>
      <c:valAx>
        <c:axId val="102135296"/>
        <c:scaling>
          <c:orientation val="minMax"/>
          <c:max val="100"/>
        </c:scaling>
        <c:delete val="0"/>
        <c:axPos val="l"/>
        <c:majorGridlines/>
        <c:numFmt formatCode="0.0" sourceLinked="1"/>
        <c:majorTickMark val="out"/>
        <c:minorTickMark val="none"/>
        <c:tickLblPos val="nextTo"/>
        <c:crossAx val="1021337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Graphique 7'!$B$4</c:f>
              <c:strCache>
                <c:ptCount val="1"/>
                <c:pt idx="0">
                  <c:v>Personnes seules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7'!$A$5:$A$7</c:f>
              <c:strCache>
                <c:ptCount val="3"/>
                <c:pt idx="0">
                  <c:v>Propriétaires non accédants</c:v>
                </c:pt>
                <c:pt idx="1">
                  <c:v>Locataires parc social</c:v>
                </c:pt>
                <c:pt idx="2">
                  <c:v>Locataires parc privé</c:v>
                </c:pt>
              </c:strCache>
            </c:strRef>
          </c:cat>
          <c:val>
            <c:numRef>
              <c:f>'Article 2 - Graphique 7'!$B$5:$B$7</c:f>
              <c:numCache>
                <c:formatCode>General</c:formatCode>
                <c:ptCount val="3"/>
                <c:pt idx="0">
                  <c:v>27</c:v>
                </c:pt>
                <c:pt idx="1">
                  <c:v>35</c:v>
                </c:pt>
                <c:pt idx="2">
                  <c:v>53</c:v>
                </c:pt>
              </c:numCache>
            </c:numRef>
          </c:val>
          <c:extLst xmlns:c16r2="http://schemas.microsoft.com/office/drawing/2015/06/chart">
            <c:ext xmlns:c16="http://schemas.microsoft.com/office/drawing/2014/chart" uri="{C3380CC4-5D6E-409C-BE32-E72D297353CC}">
              <c16:uniqueId val="{00000000-C905-433B-92E6-BA5164DB4419}"/>
            </c:ext>
          </c:extLst>
        </c:ser>
        <c:ser>
          <c:idx val="1"/>
          <c:order val="1"/>
          <c:tx>
            <c:strRef>
              <c:f>'Article 2 - Graphique 7'!$C$4</c:f>
              <c:strCache>
                <c:ptCount val="1"/>
                <c:pt idx="0">
                  <c:v>Couples sans enfant</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7'!$A$5:$A$7</c:f>
              <c:strCache>
                <c:ptCount val="3"/>
                <c:pt idx="0">
                  <c:v>Propriétaires non accédants</c:v>
                </c:pt>
                <c:pt idx="1">
                  <c:v>Locataires parc social</c:v>
                </c:pt>
                <c:pt idx="2">
                  <c:v>Locataires parc privé</c:v>
                </c:pt>
              </c:strCache>
            </c:strRef>
          </c:cat>
          <c:val>
            <c:numRef>
              <c:f>'Article 2 - Graphique 7'!$C$5:$C$7</c:f>
              <c:numCache>
                <c:formatCode>General</c:formatCode>
                <c:ptCount val="3"/>
                <c:pt idx="0">
                  <c:v>19</c:v>
                </c:pt>
                <c:pt idx="1">
                  <c:v>31</c:v>
                </c:pt>
                <c:pt idx="2">
                  <c:v>43</c:v>
                </c:pt>
              </c:numCache>
            </c:numRef>
          </c:val>
          <c:extLst xmlns:c16r2="http://schemas.microsoft.com/office/drawing/2015/06/chart">
            <c:ext xmlns:c16="http://schemas.microsoft.com/office/drawing/2014/chart" uri="{C3380CC4-5D6E-409C-BE32-E72D297353CC}">
              <c16:uniqueId val="{00000001-C905-433B-92E6-BA5164DB4419}"/>
            </c:ext>
          </c:extLst>
        </c:ser>
        <c:ser>
          <c:idx val="2"/>
          <c:order val="2"/>
          <c:tx>
            <c:strRef>
              <c:f>'Article 2 - Graphique 7'!$D$4</c:f>
              <c:strCache>
                <c:ptCount val="1"/>
                <c:pt idx="0">
                  <c:v>Couples avec enfant(s)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7'!$A$5:$A$7</c:f>
              <c:strCache>
                <c:ptCount val="3"/>
                <c:pt idx="0">
                  <c:v>Propriétaires non accédants</c:v>
                </c:pt>
                <c:pt idx="1">
                  <c:v>Locataires parc social</c:v>
                </c:pt>
                <c:pt idx="2">
                  <c:v>Locataires parc privé</c:v>
                </c:pt>
              </c:strCache>
            </c:strRef>
          </c:cat>
          <c:val>
            <c:numRef>
              <c:f>'Article 2 - Graphique 7'!$D$5:$D$7</c:f>
              <c:numCache>
                <c:formatCode>General</c:formatCode>
                <c:ptCount val="3"/>
                <c:pt idx="0">
                  <c:v>18</c:v>
                </c:pt>
                <c:pt idx="1">
                  <c:v>24</c:v>
                </c:pt>
                <c:pt idx="2">
                  <c:v>36</c:v>
                </c:pt>
              </c:numCache>
            </c:numRef>
          </c:val>
          <c:extLst xmlns:c16r2="http://schemas.microsoft.com/office/drawing/2015/06/chart">
            <c:ext xmlns:c16="http://schemas.microsoft.com/office/drawing/2014/chart" uri="{C3380CC4-5D6E-409C-BE32-E72D297353CC}">
              <c16:uniqueId val="{00000002-C905-433B-92E6-BA5164DB4419}"/>
            </c:ext>
          </c:extLst>
        </c:ser>
        <c:ser>
          <c:idx val="3"/>
          <c:order val="3"/>
          <c:tx>
            <c:strRef>
              <c:f>'Article 2 - Graphique 7'!$E$4</c:f>
              <c:strCache>
                <c:ptCount val="1"/>
                <c:pt idx="0">
                  <c:v>Familles monoparentales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2 - Graphique 7'!$A$5:$A$7</c:f>
              <c:strCache>
                <c:ptCount val="3"/>
                <c:pt idx="0">
                  <c:v>Propriétaires non accédants</c:v>
                </c:pt>
                <c:pt idx="1">
                  <c:v>Locataires parc social</c:v>
                </c:pt>
                <c:pt idx="2">
                  <c:v>Locataires parc privé</c:v>
                </c:pt>
              </c:strCache>
            </c:strRef>
          </c:cat>
          <c:val>
            <c:numRef>
              <c:f>'Article 2 - Graphique 7'!$E$5:$E$7</c:f>
              <c:numCache>
                <c:formatCode>General</c:formatCode>
                <c:ptCount val="3"/>
                <c:pt idx="0">
                  <c:v>22</c:v>
                </c:pt>
                <c:pt idx="1">
                  <c:v>27</c:v>
                </c:pt>
                <c:pt idx="2">
                  <c:v>37</c:v>
                </c:pt>
              </c:numCache>
            </c:numRef>
          </c:val>
          <c:extLst xmlns:c16r2="http://schemas.microsoft.com/office/drawing/2015/06/chart">
            <c:ext xmlns:c16="http://schemas.microsoft.com/office/drawing/2014/chart" uri="{C3380CC4-5D6E-409C-BE32-E72D297353CC}">
              <c16:uniqueId val="{00000003-C905-433B-92E6-BA5164DB4419}"/>
            </c:ext>
          </c:extLst>
        </c:ser>
        <c:dLbls>
          <c:showLegendKey val="0"/>
          <c:showVal val="0"/>
          <c:showCatName val="0"/>
          <c:showSerName val="0"/>
          <c:showPercent val="0"/>
          <c:showBubbleSize val="0"/>
        </c:dLbls>
        <c:gapWidth val="150"/>
        <c:axId val="167192064"/>
        <c:axId val="167193600"/>
      </c:barChart>
      <c:catAx>
        <c:axId val="167192064"/>
        <c:scaling>
          <c:orientation val="minMax"/>
        </c:scaling>
        <c:delete val="0"/>
        <c:axPos val="b"/>
        <c:numFmt formatCode="General" sourceLinked="0"/>
        <c:majorTickMark val="out"/>
        <c:minorTickMark val="none"/>
        <c:tickLblPos val="nextTo"/>
        <c:crossAx val="167193600"/>
        <c:crosses val="autoZero"/>
        <c:auto val="1"/>
        <c:lblAlgn val="ctr"/>
        <c:lblOffset val="100"/>
        <c:noMultiLvlLbl val="0"/>
      </c:catAx>
      <c:valAx>
        <c:axId val="167193600"/>
        <c:scaling>
          <c:orientation val="minMax"/>
        </c:scaling>
        <c:delete val="0"/>
        <c:axPos val="l"/>
        <c:majorGridlines/>
        <c:numFmt formatCode="General" sourceLinked="1"/>
        <c:majorTickMark val="out"/>
        <c:minorTickMark val="none"/>
        <c:tickLblPos val="nextTo"/>
        <c:crossAx val="167192064"/>
        <c:crosses val="autoZero"/>
        <c:crossBetween val="between"/>
      </c:valAx>
    </c:plotArea>
    <c:legend>
      <c:legendPos val="b"/>
      <c:layout>
        <c:manualLayout>
          <c:xMode val="edge"/>
          <c:yMode val="edge"/>
          <c:x val="2.0181124134214797E-2"/>
          <c:y val="0.90638323270815635"/>
          <c:w val="0.9596377517315704"/>
          <c:h val="7.0293152131493772E-2"/>
        </c:manualLayout>
      </c:layou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Graphique 8'!$C$3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8'!$A$4:$B$19</c:f>
              <c:multiLvlStrCache>
                <c:ptCount val="16"/>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pt idx="12">
                    <c:v>Propriétaires non accédants</c:v>
                  </c:pt>
                  <c:pt idx="13">
                    <c:v>Accédants à la propriété</c:v>
                  </c:pt>
                  <c:pt idx="14">
                    <c:v>Locataires parc social</c:v>
                  </c:pt>
                  <c:pt idx="15">
                    <c:v>Locataires parc privé</c:v>
                  </c:pt>
                </c:lvl>
                <c:lvl>
                  <c:pt idx="0">
                    <c:v>Ménages à bas revenus</c:v>
                  </c:pt>
                  <c:pt idx="4">
                    <c:v>Ménages modestes</c:v>
                  </c:pt>
                  <c:pt idx="8">
                    <c:v>Ménages plus aisés</c:v>
                  </c:pt>
                  <c:pt idx="12">
                    <c:v>Ensemble</c:v>
                  </c:pt>
                </c:lvl>
              </c:multiLvlStrCache>
            </c:multiLvlStrRef>
          </c:cat>
          <c:val>
            <c:numRef>
              <c:f>'Article 2 - Graphique 8'!$C$4:$C$19</c:f>
              <c:numCache>
                <c:formatCode>0</c:formatCode>
                <c:ptCount val="16"/>
                <c:pt idx="0">
                  <c:v>17</c:v>
                </c:pt>
                <c:pt idx="1">
                  <c:v>37</c:v>
                </c:pt>
                <c:pt idx="2">
                  <c:v>22</c:v>
                </c:pt>
                <c:pt idx="3">
                  <c:v>34</c:v>
                </c:pt>
                <c:pt idx="4">
                  <c:v>11</c:v>
                </c:pt>
                <c:pt idx="5">
                  <c:v>28</c:v>
                </c:pt>
                <c:pt idx="6">
                  <c:v>22</c:v>
                </c:pt>
                <c:pt idx="7">
                  <c:v>28</c:v>
                </c:pt>
                <c:pt idx="8">
                  <c:v>7</c:v>
                </c:pt>
                <c:pt idx="9">
                  <c:v>22</c:v>
                </c:pt>
                <c:pt idx="10">
                  <c:v>18</c:v>
                </c:pt>
                <c:pt idx="11">
                  <c:v>21</c:v>
                </c:pt>
                <c:pt idx="12">
                  <c:v>8</c:v>
                </c:pt>
                <c:pt idx="13">
                  <c:v>23</c:v>
                </c:pt>
                <c:pt idx="14">
                  <c:v>20</c:v>
                </c:pt>
                <c:pt idx="15">
                  <c:v>24</c:v>
                </c:pt>
              </c:numCache>
            </c:numRef>
          </c:val>
          <c:extLst xmlns:c16r2="http://schemas.microsoft.com/office/drawing/2015/06/chart">
            <c:ext xmlns:c16="http://schemas.microsoft.com/office/drawing/2014/chart" uri="{C3380CC4-5D6E-409C-BE32-E72D297353CC}">
              <c16:uniqueId val="{00000000-4A19-4C67-B431-2166938CBAC5}"/>
            </c:ext>
          </c:extLst>
        </c:ser>
        <c:ser>
          <c:idx val="1"/>
          <c:order val="1"/>
          <c:tx>
            <c:strRef>
              <c:f>'Article 2 - Graphique 8'!$D$3</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8'!$A$4:$B$19</c:f>
              <c:multiLvlStrCache>
                <c:ptCount val="16"/>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pt idx="12">
                    <c:v>Propriétaires non accédants</c:v>
                  </c:pt>
                  <c:pt idx="13">
                    <c:v>Accédants à la propriété</c:v>
                  </c:pt>
                  <c:pt idx="14">
                    <c:v>Locataires parc social</c:v>
                  </c:pt>
                  <c:pt idx="15">
                    <c:v>Locataires parc privé</c:v>
                  </c:pt>
                </c:lvl>
                <c:lvl>
                  <c:pt idx="0">
                    <c:v>Ménages à bas revenus</c:v>
                  </c:pt>
                  <c:pt idx="4">
                    <c:v>Ménages modestes</c:v>
                  </c:pt>
                  <c:pt idx="8">
                    <c:v>Ménages plus aisés</c:v>
                  </c:pt>
                  <c:pt idx="12">
                    <c:v>Ensemble</c:v>
                  </c:pt>
                </c:lvl>
              </c:multiLvlStrCache>
            </c:multiLvlStrRef>
          </c:cat>
          <c:val>
            <c:numRef>
              <c:f>'Article 2 - Graphique 8'!$D$4:$D$19</c:f>
              <c:numCache>
                <c:formatCode>0</c:formatCode>
                <c:ptCount val="16"/>
                <c:pt idx="0">
                  <c:v>21</c:v>
                </c:pt>
                <c:pt idx="1">
                  <c:v>55</c:v>
                </c:pt>
                <c:pt idx="2">
                  <c:v>28</c:v>
                </c:pt>
                <c:pt idx="3">
                  <c:v>42</c:v>
                </c:pt>
                <c:pt idx="4">
                  <c:v>14</c:v>
                </c:pt>
                <c:pt idx="5">
                  <c:v>33</c:v>
                </c:pt>
                <c:pt idx="6">
                  <c:v>25</c:v>
                </c:pt>
                <c:pt idx="7">
                  <c:v>33</c:v>
                </c:pt>
                <c:pt idx="8">
                  <c:v>8</c:v>
                </c:pt>
                <c:pt idx="9">
                  <c:v>25</c:v>
                </c:pt>
                <c:pt idx="10">
                  <c:v>21</c:v>
                </c:pt>
                <c:pt idx="11">
                  <c:v>25</c:v>
                </c:pt>
                <c:pt idx="12">
                  <c:v>9</c:v>
                </c:pt>
                <c:pt idx="13">
                  <c:v>27</c:v>
                </c:pt>
                <c:pt idx="14">
                  <c:v>24</c:v>
                </c:pt>
                <c:pt idx="15">
                  <c:v>28</c:v>
                </c:pt>
              </c:numCache>
            </c:numRef>
          </c:val>
          <c:extLst xmlns:c16r2="http://schemas.microsoft.com/office/drawing/2015/06/chart">
            <c:ext xmlns:c16="http://schemas.microsoft.com/office/drawing/2014/chart" uri="{C3380CC4-5D6E-409C-BE32-E72D297353CC}">
              <c16:uniqueId val="{00000001-4A19-4C67-B431-2166938CBAC5}"/>
            </c:ext>
          </c:extLst>
        </c:ser>
        <c:dLbls>
          <c:showLegendKey val="0"/>
          <c:showVal val="0"/>
          <c:showCatName val="0"/>
          <c:showSerName val="0"/>
          <c:showPercent val="0"/>
          <c:showBubbleSize val="0"/>
        </c:dLbls>
        <c:gapWidth val="150"/>
        <c:axId val="167300096"/>
        <c:axId val="167305984"/>
      </c:barChart>
      <c:catAx>
        <c:axId val="167300096"/>
        <c:scaling>
          <c:orientation val="minMax"/>
        </c:scaling>
        <c:delete val="0"/>
        <c:axPos val="b"/>
        <c:numFmt formatCode="General" sourceLinked="0"/>
        <c:majorTickMark val="out"/>
        <c:minorTickMark val="none"/>
        <c:tickLblPos val="nextTo"/>
        <c:crossAx val="167305984"/>
        <c:crosses val="autoZero"/>
        <c:auto val="1"/>
        <c:lblAlgn val="ctr"/>
        <c:lblOffset val="100"/>
        <c:noMultiLvlLbl val="0"/>
      </c:catAx>
      <c:valAx>
        <c:axId val="167305984"/>
        <c:scaling>
          <c:orientation val="minMax"/>
        </c:scaling>
        <c:delete val="0"/>
        <c:axPos val="l"/>
        <c:majorGridlines/>
        <c:numFmt formatCode="0" sourceLinked="1"/>
        <c:majorTickMark val="out"/>
        <c:minorTickMark val="none"/>
        <c:tickLblPos val="nextTo"/>
        <c:crossAx val="167300096"/>
        <c:crosses val="autoZero"/>
        <c:crossBetween val="between"/>
      </c:valAx>
    </c:plotArea>
    <c:legend>
      <c:legendPos val="b"/>
      <c:layout>
        <c:manualLayout>
          <c:xMode val="edge"/>
          <c:yMode val="edge"/>
          <c:x val="0.50264277794152734"/>
          <c:y val="0.90707257420488507"/>
          <c:w val="0.30130966917905316"/>
          <c:h val="7.9704287593885148E-2"/>
        </c:manualLayout>
      </c:layou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Graphique 9'!$C$3</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9'!$A$4:$B$19</c:f>
              <c:multiLvlStrCache>
                <c:ptCount val="16"/>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pt idx="12">
                    <c:v>Propriétaires non accédants</c:v>
                  </c:pt>
                  <c:pt idx="13">
                    <c:v>Accédants à la propriété</c:v>
                  </c:pt>
                  <c:pt idx="14">
                    <c:v>Locataires parc social</c:v>
                  </c:pt>
                  <c:pt idx="15">
                    <c:v>Locataires parc privé</c:v>
                  </c:pt>
                </c:lvl>
                <c:lvl>
                  <c:pt idx="0">
                    <c:v>Ménages à bas revenus</c:v>
                  </c:pt>
                  <c:pt idx="4">
                    <c:v>Ménages modestes</c:v>
                  </c:pt>
                  <c:pt idx="8">
                    <c:v>Ménages plus aisés</c:v>
                  </c:pt>
                  <c:pt idx="12">
                    <c:v>Ensemble</c:v>
                  </c:pt>
                </c:lvl>
              </c:multiLvlStrCache>
            </c:multiLvlStrRef>
          </c:cat>
          <c:val>
            <c:numRef>
              <c:f>'Article 2 - Graphique 9'!$C$4:$C$19</c:f>
              <c:numCache>
                <c:formatCode>0</c:formatCode>
                <c:ptCount val="16"/>
                <c:pt idx="0">
                  <c:v>190</c:v>
                </c:pt>
                <c:pt idx="1">
                  <c:v>760</c:v>
                </c:pt>
                <c:pt idx="2">
                  <c:v>500</c:v>
                </c:pt>
                <c:pt idx="3">
                  <c:v>550</c:v>
                </c:pt>
                <c:pt idx="4">
                  <c:v>210</c:v>
                </c:pt>
                <c:pt idx="5">
                  <c:v>800</c:v>
                </c:pt>
                <c:pt idx="6">
                  <c:v>510</c:v>
                </c:pt>
                <c:pt idx="7">
                  <c:v>580</c:v>
                </c:pt>
                <c:pt idx="8">
                  <c:v>300</c:v>
                </c:pt>
                <c:pt idx="9">
                  <c:v>1040</c:v>
                </c:pt>
                <c:pt idx="10">
                  <c:v>580</c:v>
                </c:pt>
                <c:pt idx="11">
                  <c:v>780</c:v>
                </c:pt>
                <c:pt idx="12">
                  <c:v>270</c:v>
                </c:pt>
                <c:pt idx="13">
                  <c:v>970</c:v>
                </c:pt>
                <c:pt idx="14">
                  <c:v>530</c:v>
                </c:pt>
                <c:pt idx="15">
                  <c:v>680</c:v>
                </c:pt>
              </c:numCache>
            </c:numRef>
          </c:val>
          <c:extLst xmlns:c16r2="http://schemas.microsoft.com/office/drawing/2015/06/chart">
            <c:ext xmlns:c16="http://schemas.microsoft.com/office/drawing/2014/chart" uri="{C3380CC4-5D6E-409C-BE32-E72D297353CC}">
              <c16:uniqueId val="{00000000-1BF6-4A7D-BB12-0E0ADE44081D}"/>
            </c:ext>
          </c:extLst>
        </c:ser>
        <c:ser>
          <c:idx val="1"/>
          <c:order val="1"/>
          <c:tx>
            <c:strRef>
              <c:f>'Article 2 - Graphique 9'!$D$3</c:f>
              <c:strCache>
                <c:ptCount val="1"/>
                <c:pt idx="0">
                  <c:v>2013</c:v>
                </c:pt>
              </c:strCache>
            </c:strRef>
          </c:tx>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9'!$A$4:$B$19</c:f>
              <c:multiLvlStrCache>
                <c:ptCount val="16"/>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pt idx="12">
                    <c:v>Propriétaires non accédants</c:v>
                  </c:pt>
                  <c:pt idx="13">
                    <c:v>Accédants à la propriété</c:v>
                  </c:pt>
                  <c:pt idx="14">
                    <c:v>Locataires parc social</c:v>
                  </c:pt>
                  <c:pt idx="15">
                    <c:v>Locataires parc privé</c:v>
                  </c:pt>
                </c:lvl>
                <c:lvl>
                  <c:pt idx="0">
                    <c:v>Ménages à bas revenus</c:v>
                  </c:pt>
                  <c:pt idx="4">
                    <c:v>Ménages modestes</c:v>
                  </c:pt>
                  <c:pt idx="8">
                    <c:v>Ménages plus aisés</c:v>
                  </c:pt>
                  <c:pt idx="12">
                    <c:v>Ensemble</c:v>
                  </c:pt>
                </c:lvl>
              </c:multiLvlStrCache>
            </c:multiLvlStrRef>
          </c:cat>
          <c:val>
            <c:numRef>
              <c:f>'Article 2 - Graphique 9'!$D$4:$D$19</c:f>
              <c:numCache>
                <c:formatCode>0</c:formatCode>
                <c:ptCount val="16"/>
                <c:pt idx="0">
                  <c:v>250</c:v>
                </c:pt>
                <c:pt idx="1">
                  <c:v>940</c:v>
                </c:pt>
                <c:pt idx="2">
                  <c:v>560</c:v>
                </c:pt>
                <c:pt idx="3">
                  <c:v>650</c:v>
                </c:pt>
                <c:pt idx="4">
                  <c:v>270</c:v>
                </c:pt>
                <c:pt idx="5">
                  <c:v>920</c:v>
                </c:pt>
                <c:pt idx="6">
                  <c:v>580</c:v>
                </c:pt>
                <c:pt idx="7">
                  <c:v>680</c:v>
                </c:pt>
                <c:pt idx="8">
                  <c:v>370</c:v>
                </c:pt>
                <c:pt idx="9">
                  <c:v>1230</c:v>
                </c:pt>
                <c:pt idx="10">
                  <c:v>660</c:v>
                </c:pt>
                <c:pt idx="11">
                  <c:v>860</c:v>
                </c:pt>
                <c:pt idx="12">
                  <c:v>340</c:v>
                </c:pt>
                <c:pt idx="13">
                  <c:v>1160</c:v>
                </c:pt>
                <c:pt idx="14">
                  <c:v>590</c:v>
                </c:pt>
                <c:pt idx="15">
                  <c:v>760</c:v>
                </c:pt>
              </c:numCache>
            </c:numRef>
          </c:val>
          <c:extLst xmlns:c16r2="http://schemas.microsoft.com/office/drawing/2015/06/chart">
            <c:ext xmlns:c16="http://schemas.microsoft.com/office/drawing/2014/chart" uri="{C3380CC4-5D6E-409C-BE32-E72D297353CC}">
              <c16:uniqueId val="{00000001-1BF6-4A7D-BB12-0E0ADE44081D}"/>
            </c:ext>
          </c:extLst>
        </c:ser>
        <c:dLbls>
          <c:showLegendKey val="0"/>
          <c:showVal val="0"/>
          <c:showCatName val="0"/>
          <c:showSerName val="0"/>
          <c:showPercent val="0"/>
          <c:showBubbleSize val="0"/>
        </c:dLbls>
        <c:gapWidth val="150"/>
        <c:axId val="167411712"/>
        <c:axId val="167413248"/>
      </c:barChart>
      <c:catAx>
        <c:axId val="167411712"/>
        <c:scaling>
          <c:orientation val="minMax"/>
        </c:scaling>
        <c:delete val="0"/>
        <c:axPos val="b"/>
        <c:numFmt formatCode="General" sourceLinked="0"/>
        <c:majorTickMark val="out"/>
        <c:minorTickMark val="none"/>
        <c:tickLblPos val="nextTo"/>
        <c:crossAx val="167413248"/>
        <c:crosses val="autoZero"/>
        <c:auto val="1"/>
        <c:lblAlgn val="ctr"/>
        <c:lblOffset val="100"/>
        <c:noMultiLvlLbl val="0"/>
      </c:catAx>
      <c:valAx>
        <c:axId val="167413248"/>
        <c:scaling>
          <c:orientation val="minMax"/>
        </c:scaling>
        <c:delete val="0"/>
        <c:axPos val="l"/>
        <c:majorGridlines/>
        <c:numFmt formatCode="#,##0" sourceLinked="0"/>
        <c:majorTickMark val="out"/>
        <c:minorTickMark val="none"/>
        <c:tickLblPos val="nextTo"/>
        <c:crossAx val="16741171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2 - Graphique 10'!$A$6</c:f>
              <c:strCache>
                <c:ptCount val="1"/>
                <c:pt idx="0">
                  <c:v>Loyers ou remboursements</c:v>
                </c:pt>
              </c:strCache>
            </c:strRef>
          </c:tx>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1C1-462D-A64D-60D667F5E821}"/>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1C1-462D-A64D-60D667F5E82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C1-462D-A64D-60D667F5E821}"/>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10'!$B$4:$M$5</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Graphique 10'!$B$6:$M$6</c:f>
              <c:numCache>
                <c:formatCode>0</c:formatCode>
                <c:ptCount val="12"/>
                <c:pt idx="0">
                  <c:v>0</c:v>
                </c:pt>
                <c:pt idx="1">
                  <c:v>0</c:v>
                </c:pt>
                <c:pt idx="2">
                  <c:v>0</c:v>
                </c:pt>
                <c:pt idx="3">
                  <c:v>71.946273226378196</c:v>
                </c:pt>
                <c:pt idx="4">
                  <c:v>68.260772968930411</c:v>
                </c:pt>
                <c:pt idx="5">
                  <c:v>75.117749441326865</c:v>
                </c:pt>
                <c:pt idx="6">
                  <c:v>59.584685410632218</c:v>
                </c:pt>
                <c:pt idx="7">
                  <c:v>53.682215458145997</c:v>
                </c:pt>
                <c:pt idx="8">
                  <c:v>52.358492715581875</c:v>
                </c:pt>
                <c:pt idx="9">
                  <c:v>76.950662174333644</c:v>
                </c:pt>
                <c:pt idx="10">
                  <c:v>73.527131310917056</c:v>
                </c:pt>
                <c:pt idx="11">
                  <c:v>72.382849231088173</c:v>
                </c:pt>
              </c:numCache>
            </c:numRef>
          </c:val>
          <c:extLst xmlns:c16r2="http://schemas.microsoft.com/office/drawing/2015/06/chart">
            <c:ext xmlns:c16="http://schemas.microsoft.com/office/drawing/2014/chart" uri="{C3380CC4-5D6E-409C-BE32-E72D297353CC}">
              <c16:uniqueId val="{00000003-21C1-462D-A64D-60D667F5E821}"/>
            </c:ext>
          </c:extLst>
        </c:ser>
        <c:ser>
          <c:idx val="2"/>
          <c:order val="1"/>
          <c:tx>
            <c:strRef>
              <c:f>'Article 2 - Graphique 10'!$A$8</c:f>
              <c:strCache>
                <c:ptCount val="1"/>
                <c:pt idx="0">
                  <c:v>Charges et dépenses eau et énergie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10'!$B$4:$M$5</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Graphique 10'!$B$8:$M$8</c:f>
              <c:numCache>
                <c:formatCode>0</c:formatCode>
                <c:ptCount val="12"/>
                <c:pt idx="0">
                  <c:v>69.617877717591711</c:v>
                </c:pt>
                <c:pt idx="1">
                  <c:v>59.087279871533774</c:v>
                </c:pt>
                <c:pt idx="2">
                  <c:v>48.621156236906984</c:v>
                </c:pt>
                <c:pt idx="3">
                  <c:v>16.012246693570741</c:v>
                </c:pt>
                <c:pt idx="4">
                  <c:v>16.564603392652071</c:v>
                </c:pt>
                <c:pt idx="5">
                  <c:v>12.662968911546486</c:v>
                </c:pt>
                <c:pt idx="6">
                  <c:v>36.150009800291841</c:v>
                </c:pt>
                <c:pt idx="7">
                  <c:v>38.939962814748426</c:v>
                </c:pt>
                <c:pt idx="8">
                  <c:v>35.420910404163294</c:v>
                </c:pt>
                <c:pt idx="9">
                  <c:v>20.269706775194312</c:v>
                </c:pt>
                <c:pt idx="10">
                  <c:v>21.032804387449826</c:v>
                </c:pt>
                <c:pt idx="11">
                  <c:v>21.197458925966782</c:v>
                </c:pt>
              </c:numCache>
            </c:numRef>
          </c:val>
          <c:extLst xmlns:c16r2="http://schemas.microsoft.com/office/drawing/2015/06/chart">
            <c:ext xmlns:c16="http://schemas.microsoft.com/office/drawing/2014/chart" uri="{C3380CC4-5D6E-409C-BE32-E72D297353CC}">
              <c16:uniqueId val="{00000004-21C1-462D-A64D-60D667F5E821}"/>
            </c:ext>
          </c:extLst>
        </c:ser>
        <c:ser>
          <c:idx val="1"/>
          <c:order val="2"/>
          <c:tx>
            <c:strRef>
              <c:f>'Article 2 - Graphique 10'!$A$7</c:f>
              <c:strCache>
                <c:ptCount val="1"/>
                <c:pt idx="0">
                  <c:v>Taxe d'habitation et taxe foncière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'Article 2 - Graphique 10'!$B$7:$M$7</c:f>
              <c:numCache>
                <c:formatCode>0</c:formatCode>
                <c:ptCount val="12"/>
                <c:pt idx="0">
                  <c:v>30.382122282408279</c:v>
                </c:pt>
                <c:pt idx="1">
                  <c:v>40.912720128466212</c:v>
                </c:pt>
                <c:pt idx="2">
                  <c:v>51.378843763093016</c:v>
                </c:pt>
                <c:pt idx="3">
                  <c:v>12.041480080051064</c:v>
                </c:pt>
                <c:pt idx="4">
                  <c:v>15.174623638417515</c:v>
                </c:pt>
                <c:pt idx="5">
                  <c:v>12.219281647126651</c:v>
                </c:pt>
                <c:pt idx="6">
                  <c:v>4.2653047890759401</c:v>
                </c:pt>
                <c:pt idx="7">
                  <c:v>7.3778217271055739</c:v>
                </c:pt>
                <c:pt idx="8">
                  <c:v>12.220596880254828</c:v>
                </c:pt>
                <c:pt idx="9">
                  <c:v>2.7796310504720281</c:v>
                </c:pt>
                <c:pt idx="10">
                  <c:v>5.4400643016331163</c:v>
                </c:pt>
                <c:pt idx="11">
                  <c:v>6.4196918429450385</c:v>
                </c:pt>
              </c:numCache>
            </c:numRef>
          </c:val>
          <c:extLst xmlns:c16r2="http://schemas.microsoft.com/office/drawing/2015/06/chart">
            <c:ext xmlns:c16="http://schemas.microsoft.com/office/drawing/2014/chart" uri="{C3380CC4-5D6E-409C-BE32-E72D297353CC}">
              <c16:uniqueId val="{00000005-21C1-462D-A64D-60D667F5E821}"/>
            </c:ext>
          </c:extLst>
        </c:ser>
        <c:dLbls>
          <c:showLegendKey val="0"/>
          <c:showVal val="0"/>
          <c:showCatName val="0"/>
          <c:showSerName val="0"/>
          <c:showPercent val="0"/>
          <c:showBubbleSize val="0"/>
        </c:dLbls>
        <c:gapWidth val="150"/>
        <c:overlap val="100"/>
        <c:axId val="168688640"/>
        <c:axId val="168702720"/>
      </c:barChart>
      <c:catAx>
        <c:axId val="168688640"/>
        <c:scaling>
          <c:orientation val="minMax"/>
        </c:scaling>
        <c:delete val="0"/>
        <c:axPos val="b"/>
        <c:numFmt formatCode="General" sourceLinked="0"/>
        <c:majorTickMark val="out"/>
        <c:minorTickMark val="none"/>
        <c:tickLblPos val="nextTo"/>
        <c:crossAx val="168702720"/>
        <c:crosses val="autoZero"/>
        <c:auto val="1"/>
        <c:lblAlgn val="ctr"/>
        <c:lblOffset val="100"/>
        <c:noMultiLvlLbl val="0"/>
      </c:catAx>
      <c:valAx>
        <c:axId val="168702720"/>
        <c:scaling>
          <c:orientation val="minMax"/>
          <c:max val="100"/>
        </c:scaling>
        <c:delete val="0"/>
        <c:axPos val="l"/>
        <c:majorGridlines/>
        <c:numFmt formatCode="0" sourceLinked="1"/>
        <c:majorTickMark val="out"/>
        <c:minorTickMark val="none"/>
        <c:tickLblPos val="nextTo"/>
        <c:crossAx val="1686886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Graphique 11'!$C$4</c:f>
              <c:strCache>
                <c:ptCount val="1"/>
                <c:pt idx="0">
                  <c:v>2001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11'!$A$5:$B$13</c:f>
              <c:multiLvlStrCache>
                <c:ptCount val="9"/>
                <c:lvl>
                  <c:pt idx="0">
                    <c:v>Accédants à la propriété</c:v>
                  </c:pt>
                  <c:pt idx="1">
                    <c:v>Locataires parc social</c:v>
                  </c:pt>
                  <c:pt idx="2">
                    <c:v>Locataires parc privé</c:v>
                  </c:pt>
                  <c:pt idx="3">
                    <c:v>Accédants à la propriété</c:v>
                  </c:pt>
                  <c:pt idx="4">
                    <c:v>Locataires parc social</c:v>
                  </c:pt>
                  <c:pt idx="5">
                    <c:v>Locataires parc privé</c:v>
                  </c:pt>
                  <c:pt idx="6">
                    <c:v>Accédants à la propriété</c:v>
                  </c:pt>
                  <c:pt idx="7">
                    <c:v>Locataires parc social</c:v>
                  </c:pt>
                  <c:pt idx="8">
                    <c:v>Locataires parc privé</c:v>
                  </c:pt>
                </c:lvl>
                <c:lvl>
                  <c:pt idx="0">
                    <c:v>Ménages à bas revenus</c:v>
                  </c:pt>
                  <c:pt idx="3">
                    <c:v>Ménages modestes</c:v>
                  </c:pt>
                  <c:pt idx="6">
                    <c:v>Ménages plus aisés</c:v>
                  </c:pt>
                </c:lvl>
              </c:multiLvlStrCache>
            </c:multiLvlStrRef>
          </c:cat>
          <c:val>
            <c:numRef>
              <c:f>'Article 2 - Graphique 11'!$C$5:$C$13</c:f>
              <c:numCache>
                <c:formatCode>0</c:formatCode>
                <c:ptCount val="9"/>
                <c:pt idx="0">
                  <c:v>15.318515368275175</c:v>
                </c:pt>
                <c:pt idx="1">
                  <c:v>41.988254327825587</c:v>
                </c:pt>
                <c:pt idx="2">
                  <c:v>32.205905362560834</c:v>
                </c:pt>
                <c:pt idx="3">
                  <c:v>6.890953072708804</c:v>
                </c:pt>
                <c:pt idx="4">
                  <c:v>14.891192007044173</c:v>
                </c:pt>
                <c:pt idx="5">
                  <c:v>10.750785859467488</c:v>
                </c:pt>
                <c:pt idx="6">
                  <c:v>0.41118722860447088</c:v>
                </c:pt>
                <c:pt idx="7">
                  <c:v>2.5198731913215067</c:v>
                </c:pt>
                <c:pt idx="8">
                  <c:v>1.2946989925639218</c:v>
                </c:pt>
              </c:numCache>
            </c:numRef>
          </c:val>
          <c:extLst xmlns:c16r2="http://schemas.microsoft.com/office/drawing/2015/06/chart">
            <c:ext xmlns:c16="http://schemas.microsoft.com/office/drawing/2014/chart" uri="{C3380CC4-5D6E-409C-BE32-E72D297353CC}">
              <c16:uniqueId val="{00000000-5E80-4067-B563-ABACDBD9EBB6}"/>
            </c:ext>
          </c:extLst>
        </c:ser>
        <c:ser>
          <c:idx val="1"/>
          <c:order val="1"/>
          <c:tx>
            <c:strRef>
              <c:f>'Article 2 - Graphique 11'!$D$4</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11'!$A$5:$B$13</c:f>
              <c:multiLvlStrCache>
                <c:ptCount val="9"/>
                <c:lvl>
                  <c:pt idx="0">
                    <c:v>Accédants à la propriété</c:v>
                  </c:pt>
                  <c:pt idx="1">
                    <c:v>Locataires parc social</c:v>
                  </c:pt>
                  <c:pt idx="2">
                    <c:v>Locataires parc privé</c:v>
                  </c:pt>
                  <c:pt idx="3">
                    <c:v>Accédants à la propriété</c:v>
                  </c:pt>
                  <c:pt idx="4">
                    <c:v>Locataires parc social</c:v>
                  </c:pt>
                  <c:pt idx="5">
                    <c:v>Locataires parc privé</c:v>
                  </c:pt>
                  <c:pt idx="6">
                    <c:v>Accédants à la propriété</c:v>
                  </c:pt>
                  <c:pt idx="7">
                    <c:v>Locataires parc social</c:v>
                  </c:pt>
                  <c:pt idx="8">
                    <c:v>Locataires parc privé</c:v>
                  </c:pt>
                </c:lvl>
                <c:lvl>
                  <c:pt idx="0">
                    <c:v>Ménages à bas revenus</c:v>
                  </c:pt>
                  <c:pt idx="3">
                    <c:v>Ménages modestes</c:v>
                  </c:pt>
                  <c:pt idx="6">
                    <c:v>Ménages plus aisés</c:v>
                  </c:pt>
                </c:lvl>
              </c:multiLvlStrCache>
            </c:multiLvlStrRef>
          </c:cat>
          <c:val>
            <c:numRef>
              <c:f>'Article 2 - Graphique 11'!$D$5:$D$13</c:f>
              <c:numCache>
                <c:formatCode>0</c:formatCode>
                <c:ptCount val="9"/>
                <c:pt idx="0">
                  <c:v>6.4076581295622219</c:v>
                </c:pt>
                <c:pt idx="1">
                  <c:v>38.488060604885924</c:v>
                </c:pt>
                <c:pt idx="2">
                  <c:v>29.350642775684264</c:v>
                </c:pt>
                <c:pt idx="3">
                  <c:v>2.1302958973118749</c:v>
                </c:pt>
                <c:pt idx="4">
                  <c:v>11.989698396646615</c:v>
                </c:pt>
                <c:pt idx="5">
                  <c:v>8.334345357613957</c:v>
                </c:pt>
                <c:pt idx="6">
                  <c:v>9.5246715347461874E-2</c:v>
                </c:pt>
                <c:pt idx="7">
                  <c:v>1.9293905704476013</c:v>
                </c:pt>
                <c:pt idx="8">
                  <c:v>0.82586564664489881</c:v>
                </c:pt>
              </c:numCache>
            </c:numRef>
          </c:val>
          <c:extLst xmlns:c16r2="http://schemas.microsoft.com/office/drawing/2015/06/chart">
            <c:ext xmlns:c16="http://schemas.microsoft.com/office/drawing/2014/chart" uri="{C3380CC4-5D6E-409C-BE32-E72D297353CC}">
              <c16:uniqueId val="{00000001-5E80-4067-B563-ABACDBD9EBB6}"/>
            </c:ext>
          </c:extLst>
        </c:ser>
        <c:dLbls>
          <c:showLegendKey val="0"/>
          <c:showVal val="0"/>
          <c:showCatName val="0"/>
          <c:showSerName val="0"/>
          <c:showPercent val="0"/>
          <c:showBubbleSize val="0"/>
        </c:dLbls>
        <c:gapWidth val="150"/>
        <c:axId val="168747008"/>
        <c:axId val="168748544"/>
      </c:barChart>
      <c:catAx>
        <c:axId val="168747008"/>
        <c:scaling>
          <c:orientation val="minMax"/>
        </c:scaling>
        <c:delete val="0"/>
        <c:axPos val="b"/>
        <c:numFmt formatCode="General" sourceLinked="0"/>
        <c:majorTickMark val="out"/>
        <c:minorTickMark val="none"/>
        <c:tickLblPos val="nextTo"/>
        <c:crossAx val="168748544"/>
        <c:crosses val="autoZero"/>
        <c:auto val="1"/>
        <c:lblAlgn val="ctr"/>
        <c:lblOffset val="100"/>
        <c:noMultiLvlLbl val="0"/>
      </c:catAx>
      <c:valAx>
        <c:axId val="168748544"/>
        <c:scaling>
          <c:orientation val="minMax"/>
        </c:scaling>
        <c:delete val="0"/>
        <c:axPos val="l"/>
        <c:majorGridlines/>
        <c:numFmt formatCode="0" sourceLinked="1"/>
        <c:majorTickMark val="out"/>
        <c:minorTickMark val="none"/>
        <c:tickLblPos val="nextTo"/>
        <c:crossAx val="1687470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'Article 2 - Graphique 12'!$E$4</c:f>
              <c:strCache>
                <c:ptCount val="1"/>
                <c:pt idx="0">
                  <c:v>Taux d'évolution</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Graphique 12'!$A$5:$B$20</c:f>
              <c:multiLvlStrCache>
                <c:ptCount val="16"/>
                <c:lvl>
                  <c:pt idx="0">
                    <c:v>Propriétaires
non accédants</c:v>
                  </c:pt>
                  <c:pt idx="1">
                    <c:v>Accédants à la propriété</c:v>
                  </c:pt>
                  <c:pt idx="2">
                    <c:v>Locataires parc social</c:v>
                  </c:pt>
                  <c:pt idx="3">
                    <c:v>Locataires parc privé</c:v>
                  </c:pt>
                  <c:pt idx="4">
                    <c:v>Propriétaires 
non accédants</c:v>
                  </c:pt>
                  <c:pt idx="5">
                    <c:v>Accédants à la propriété</c:v>
                  </c:pt>
                  <c:pt idx="6">
                    <c:v>Locataires parc social</c:v>
                  </c:pt>
                  <c:pt idx="7">
                    <c:v>Locataires parc privé</c:v>
                  </c:pt>
                  <c:pt idx="8">
                    <c:v>Propriétaires 
non accédants</c:v>
                  </c:pt>
                  <c:pt idx="9">
                    <c:v>Accédants à la propriété</c:v>
                  </c:pt>
                  <c:pt idx="10">
                    <c:v>Locataires parc social</c:v>
                  </c:pt>
                  <c:pt idx="11">
                    <c:v>Locataires parc privé</c:v>
                  </c:pt>
                  <c:pt idx="12">
                    <c:v>Propriétaires 
non accédants</c:v>
                  </c:pt>
                  <c:pt idx="13">
                    <c:v>Accédants à la propriété</c:v>
                  </c:pt>
                  <c:pt idx="14">
                    <c:v>Locataires parc social</c:v>
                  </c:pt>
                  <c:pt idx="15">
                    <c:v>Locataires parc privé</c:v>
                  </c:pt>
                </c:lvl>
                <c:lvl>
                  <c:pt idx="0">
                    <c:v>Ménages à bas revenus</c:v>
                  </c:pt>
                  <c:pt idx="4">
                    <c:v>Ménages modestes</c:v>
                  </c:pt>
                  <c:pt idx="8">
                    <c:v>Ménages plus aisés</c:v>
                  </c:pt>
                  <c:pt idx="12">
                    <c:v>Ensemble</c:v>
                  </c:pt>
                </c:lvl>
              </c:multiLvlStrCache>
            </c:multiLvlStrRef>
          </c:cat>
          <c:val>
            <c:numRef>
              <c:f>'Article 2 - Graphique 12'!$E$5:$E$20</c:f>
              <c:numCache>
                <c:formatCode>0.0%</c:formatCode>
                <c:ptCount val="16"/>
                <c:pt idx="0">
                  <c:v>7.4206845438285429E-2</c:v>
                </c:pt>
                <c:pt idx="1">
                  <c:v>-6.6537739394560536E-2</c:v>
                </c:pt>
                <c:pt idx="2">
                  <c:v>-4.3734298815034808E-2</c:v>
                </c:pt>
                <c:pt idx="3">
                  <c:v>-4.8024058349515055E-3</c:v>
                </c:pt>
                <c:pt idx="4">
                  <c:v>4.1870777723274209E-2</c:v>
                </c:pt>
                <c:pt idx="5">
                  <c:v>3.4539698326652692E-2</c:v>
                </c:pt>
                <c:pt idx="6">
                  <c:v>1.3843413558024769E-2</c:v>
                </c:pt>
                <c:pt idx="7">
                  <c:v>4.6009329320246048E-4</c:v>
                </c:pt>
                <c:pt idx="8">
                  <c:v>4.9201631107835972E-2</c:v>
                </c:pt>
                <c:pt idx="9">
                  <c:v>4.0355559512939641E-2</c:v>
                </c:pt>
                <c:pt idx="10">
                  <c:v>-3.5958899523564743E-2</c:v>
                </c:pt>
                <c:pt idx="11">
                  <c:v>-4.5428658609445678E-2</c:v>
                </c:pt>
                <c:pt idx="12">
                  <c:v>6.3177936958580663E-2</c:v>
                </c:pt>
                <c:pt idx="13">
                  <c:v>6.5050767002558352E-2</c:v>
                </c:pt>
                <c:pt idx="14">
                  <c:v>-6.2328870276698596E-2</c:v>
                </c:pt>
                <c:pt idx="15">
                  <c:v>-7.2896359383445769E-2</c:v>
                </c:pt>
              </c:numCache>
            </c:numRef>
          </c:val>
          <c:extLst xmlns:c16r2="http://schemas.microsoft.com/office/drawing/2015/06/chart">
            <c:ext xmlns:c16="http://schemas.microsoft.com/office/drawing/2014/chart" uri="{C3380CC4-5D6E-409C-BE32-E72D297353CC}">
              <c16:uniqueId val="{00000000-6643-4263-9AE4-82B96F1984C8}"/>
            </c:ext>
          </c:extLst>
        </c:ser>
        <c:dLbls>
          <c:showLegendKey val="0"/>
          <c:showVal val="0"/>
          <c:showCatName val="0"/>
          <c:showSerName val="0"/>
          <c:showPercent val="0"/>
          <c:showBubbleSize val="0"/>
        </c:dLbls>
        <c:gapWidth val="150"/>
        <c:axId val="168811520"/>
        <c:axId val="168821504"/>
      </c:barChart>
      <c:catAx>
        <c:axId val="168811520"/>
        <c:scaling>
          <c:orientation val="minMax"/>
        </c:scaling>
        <c:delete val="0"/>
        <c:axPos val="b"/>
        <c:numFmt formatCode="General" sourceLinked="0"/>
        <c:majorTickMark val="none"/>
        <c:minorTickMark val="none"/>
        <c:tickLblPos val="low"/>
        <c:crossAx val="168821504"/>
        <c:crosses val="autoZero"/>
        <c:auto val="1"/>
        <c:lblAlgn val="ctr"/>
        <c:lblOffset val="100"/>
        <c:noMultiLvlLbl val="0"/>
      </c:catAx>
      <c:valAx>
        <c:axId val="168821504"/>
        <c:scaling>
          <c:orientation val="minMax"/>
          <c:min val="-8.0000000000000016E-2"/>
        </c:scaling>
        <c:delete val="0"/>
        <c:axPos val="l"/>
        <c:majorGridlines/>
        <c:numFmt formatCode="0.0%" sourceLinked="1"/>
        <c:majorTickMark val="out"/>
        <c:minorTickMark val="none"/>
        <c:tickLblPos val="low"/>
        <c:crossAx val="168811520"/>
        <c:crosses val="autoZero"/>
        <c:crossBetween val="between"/>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Encadré 3 graph 1'!$C$4</c:f>
              <c:strCache>
                <c:ptCount val="1"/>
                <c:pt idx="0">
                  <c:v>Pas de surpeuplement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Encadré 3 graph 1'!$A$5:$B$16</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 Propriétaires non accédants</c:v>
                  </c:pt>
                  <c:pt idx="3">
                    <c:v>Accédants à la propriété</c:v>
                  </c:pt>
                  <c:pt idx="6">
                    <c:v> Locataires parc social</c:v>
                  </c:pt>
                  <c:pt idx="9">
                    <c:v>Locataires parc privé</c:v>
                  </c:pt>
                </c:lvl>
              </c:multiLvlStrCache>
            </c:multiLvlStrRef>
          </c:cat>
          <c:val>
            <c:numRef>
              <c:f>'Article 2 - Encadré 3 graph 1'!$C$5:$C$16</c:f>
              <c:numCache>
                <c:formatCode>0</c:formatCode>
                <c:ptCount val="12"/>
                <c:pt idx="0">
                  <c:v>22</c:v>
                </c:pt>
                <c:pt idx="1">
                  <c:v>14</c:v>
                </c:pt>
                <c:pt idx="2">
                  <c:v>8</c:v>
                </c:pt>
                <c:pt idx="3">
                  <c:v>55</c:v>
                </c:pt>
                <c:pt idx="4">
                  <c:v>33</c:v>
                </c:pt>
                <c:pt idx="5">
                  <c:v>25</c:v>
                </c:pt>
                <c:pt idx="6">
                  <c:v>29</c:v>
                </c:pt>
                <c:pt idx="7">
                  <c:v>26</c:v>
                </c:pt>
                <c:pt idx="8">
                  <c:v>22</c:v>
                </c:pt>
                <c:pt idx="9">
                  <c:v>43</c:v>
                </c:pt>
                <c:pt idx="10">
                  <c:v>33</c:v>
                </c:pt>
                <c:pt idx="11">
                  <c:v>25</c:v>
                </c:pt>
              </c:numCache>
            </c:numRef>
          </c:val>
          <c:extLst xmlns:c16r2="http://schemas.microsoft.com/office/drawing/2015/06/chart">
            <c:ext xmlns:c16="http://schemas.microsoft.com/office/drawing/2014/chart" uri="{C3380CC4-5D6E-409C-BE32-E72D297353CC}">
              <c16:uniqueId val="{00000000-941B-4409-8416-1D333554A864}"/>
            </c:ext>
          </c:extLst>
        </c:ser>
        <c:ser>
          <c:idx val="1"/>
          <c:order val="1"/>
          <c:tx>
            <c:strRef>
              <c:f>'Article 2 - Encadré 3 graph 1'!$D$4</c:f>
              <c:strCache>
                <c:ptCount val="1"/>
                <c:pt idx="0">
                  <c:v>Surpeuplement modéré ou accentué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Encadré 3 graph 1'!$A$5:$B$16</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 Propriétaires non accédants</c:v>
                  </c:pt>
                  <c:pt idx="3">
                    <c:v>Accédants à la propriété</c:v>
                  </c:pt>
                  <c:pt idx="6">
                    <c:v> Locataires parc social</c:v>
                  </c:pt>
                  <c:pt idx="9">
                    <c:v>Locataires parc privé</c:v>
                  </c:pt>
                </c:lvl>
              </c:multiLvlStrCache>
            </c:multiLvlStrRef>
          </c:cat>
          <c:val>
            <c:numRef>
              <c:f>'Article 2 - Encadré 3 graph 1'!$D$5:$D$16</c:f>
              <c:numCache>
                <c:formatCode>0</c:formatCode>
                <c:ptCount val="12"/>
                <c:pt idx="0">
                  <c:v>18</c:v>
                </c:pt>
                <c:pt idx="1">
                  <c:v>10</c:v>
                </c:pt>
                <c:pt idx="2">
                  <c:v>8</c:v>
                </c:pt>
                <c:pt idx="3">
                  <c:v>52</c:v>
                </c:pt>
                <c:pt idx="4">
                  <c:v>28</c:v>
                </c:pt>
                <c:pt idx="5">
                  <c:v>24</c:v>
                </c:pt>
                <c:pt idx="6">
                  <c:v>24</c:v>
                </c:pt>
                <c:pt idx="7">
                  <c:v>21</c:v>
                </c:pt>
                <c:pt idx="8">
                  <c:v>18</c:v>
                </c:pt>
                <c:pt idx="9">
                  <c:v>39</c:v>
                </c:pt>
                <c:pt idx="10">
                  <c:v>31</c:v>
                </c:pt>
                <c:pt idx="11">
                  <c:v>23</c:v>
                </c:pt>
              </c:numCache>
            </c:numRef>
          </c:val>
          <c:extLst xmlns:c16r2="http://schemas.microsoft.com/office/drawing/2015/06/chart">
            <c:ext xmlns:c16="http://schemas.microsoft.com/office/drawing/2014/chart" uri="{C3380CC4-5D6E-409C-BE32-E72D297353CC}">
              <c16:uniqueId val="{00000001-941B-4409-8416-1D333554A864}"/>
            </c:ext>
          </c:extLst>
        </c:ser>
        <c:dLbls>
          <c:showLegendKey val="0"/>
          <c:showVal val="0"/>
          <c:showCatName val="0"/>
          <c:showSerName val="0"/>
          <c:showPercent val="0"/>
          <c:showBubbleSize val="0"/>
        </c:dLbls>
        <c:gapWidth val="150"/>
        <c:axId val="168930304"/>
        <c:axId val="168936192"/>
      </c:barChart>
      <c:catAx>
        <c:axId val="168930304"/>
        <c:scaling>
          <c:orientation val="minMax"/>
        </c:scaling>
        <c:delete val="0"/>
        <c:axPos val="b"/>
        <c:numFmt formatCode="General" sourceLinked="0"/>
        <c:majorTickMark val="out"/>
        <c:minorTickMark val="none"/>
        <c:tickLblPos val="nextTo"/>
        <c:crossAx val="168936192"/>
        <c:crosses val="autoZero"/>
        <c:auto val="1"/>
        <c:lblAlgn val="ctr"/>
        <c:lblOffset val="100"/>
        <c:noMultiLvlLbl val="0"/>
      </c:catAx>
      <c:valAx>
        <c:axId val="168936192"/>
        <c:scaling>
          <c:orientation val="minMax"/>
        </c:scaling>
        <c:delete val="0"/>
        <c:axPos val="l"/>
        <c:majorGridlines/>
        <c:numFmt formatCode="0" sourceLinked="1"/>
        <c:majorTickMark val="out"/>
        <c:minorTickMark val="none"/>
        <c:tickLblPos val="nextTo"/>
        <c:crossAx val="1689303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2 - Encadré 3 graph 2'!$C$4</c:f>
              <c:strCache>
                <c:ptCount val="1"/>
                <c:pt idx="0">
                  <c:v>Aucun défaut de qualité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Encadré 3 graph 2'!$A$5:$B$16</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Encadré 3 graph 2'!$C$5:$C$16</c:f>
              <c:numCache>
                <c:formatCode>0</c:formatCode>
                <c:ptCount val="12"/>
                <c:pt idx="0">
                  <c:v>22</c:v>
                </c:pt>
                <c:pt idx="1">
                  <c:v>14</c:v>
                </c:pt>
                <c:pt idx="2">
                  <c:v>8</c:v>
                </c:pt>
                <c:pt idx="3">
                  <c:v>54</c:v>
                </c:pt>
                <c:pt idx="4">
                  <c:v>33</c:v>
                </c:pt>
                <c:pt idx="5">
                  <c:v>25</c:v>
                </c:pt>
                <c:pt idx="6">
                  <c:v>28</c:v>
                </c:pt>
                <c:pt idx="7">
                  <c:v>26</c:v>
                </c:pt>
                <c:pt idx="8">
                  <c:v>22</c:v>
                </c:pt>
                <c:pt idx="9">
                  <c:v>45</c:v>
                </c:pt>
                <c:pt idx="10">
                  <c:v>33</c:v>
                </c:pt>
                <c:pt idx="11">
                  <c:v>24</c:v>
                </c:pt>
              </c:numCache>
            </c:numRef>
          </c:val>
          <c:extLst xmlns:c16r2="http://schemas.microsoft.com/office/drawing/2015/06/chart">
            <c:ext xmlns:c16="http://schemas.microsoft.com/office/drawing/2014/chart" uri="{C3380CC4-5D6E-409C-BE32-E72D297353CC}">
              <c16:uniqueId val="{00000000-3BD2-4CF5-9C25-9E2A5B53DA4D}"/>
            </c:ext>
          </c:extLst>
        </c:ser>
        <c:ser>
          <c:idx val="1"/>
          <c:order val="1"/>
          <c:tx>
            <c:strRef>
              <c:f>'Article 2 - Encadré 3 graph 2'!$D$4</c:f>
              <c:strCache>
                <c:ptCount val="1"/>
                <c:pt idx="0">
                  <c:v>Au moins 1 défaut de qualité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2 - Encadré 3 graph 2'!$A$5:$B$16</c:f>
              <c:multiLvlStrCache>
                <c:ptCount val="12"/>
                <c:lvl>
                  <c:pt idx="0">
                    <c:v>Ménages à bas revenus</c:v>
                  </c:pt>
                  <c:pt idx="1">
                    <c:v>Ménages modestes</c:v>
                  </c:pt>
                  <c:pt idx="2">
                    <c:v>Ménages plus aisés</c:v>
                  </c:pt>
                  <c:pt idx="3">
                    <c:v>Ménages à bas revenus</c:v>
                  </c:pt>
                  <c:pt idx="4">
                    <c:v>Ménages modestes</c:v>
                  </c:pt>
                  <c:pt idx="5">
                    <c:v>Ménages plus aisés</c:v>
                  </c:pt>
                  <c:pt idx="6">
                    <c:v>Ménages à bas revenus</c:v>
                  </c:pt>
                  <c:pt idx="7">
                    <c:v>Ménages modestes</c:v>
                  </c:pt>
                  <c:pt idx="8">
                    <c:v>Ménages plus aisés</c:v>
                  </c:pt>
                  <c:pt idx="9">
                    <c:v>Ménages à bas revenus</c:v>
                  </c:pt>
                  <c:pt idx="10">
                    <c:v>Ménages modestes</c:v>
                  </c:pt>
                  <c:pt idx="11">
                    <c:v>Ménages plus aisés</c:v>
                  </c:pt>
                </c:lvl>
                <c:lvl>
                  <c:pt idx="0">
                    <c:v>Propriétaires non accédants</c:v>
                  </c:pt>
                  <c:pt idx="3">
                    <c:v>Accédants à la propriété</c:v>
                  </c:pt>
                  <c:pt idx="6">
                    <c:v>Locataires parc social</c:v>
                  </c:pt>
                  <c:pt idx="9">
                    <c:v>Locataires parc privé</c:v>
                  </c:pt>
                </c:lvl>
              </c:multiLvlStrCache>
            </c:multiLvlStrRef>
          </c:cat>
          <c:val>
            <c:numRef>
              <c:f>'Article 2 - Encadré 3 graph 2'!$D$5:$D$16</c:f>
              <c:numCache>
                <c:formatCode>0</c:formatCode>
                <c:ptCount val="12"/>
                <c:pt idx="0">
                  <c:v>21</c:v>
                </c:pt>
                <c:pt idx="1">
                  <c:v>14</c:v>
                </c:pt>
                <c:pt idx="2">
                  <c:v>8</c:v>
                </c:pt>
                <c:pt idx="3">
                  <c:v>56</c:v>
                </c:pt>
                <c:pt idx="4">
                  <c:v>35</c:v>
                </c:pt>
                <c:pt idx="5">
                  <c:v>26</c:v>
                </c:pt>
                <c:pt idx="6">
                  <c:v>28</c:v>
                </c:pt>
                <c:pt idx="7">
                  <c:v>24</c:v>
                </c:pt>
                <c:pt idx="8">
                  <c:v>21</c:v>
                </c:pt>
                <c:pt idx="9">
                  <c:v>39</c:v>
                </c:pt>
                <c:pt idx="10">
                  <c:v>32</c:v>
                </c:pt>
                <c:pt idx="11">
                  <c:v>26</c:v>
                </c:pt>
              </c:numCache>
            </c:numRef>
          </c:val>
          <c:extLst xmlns:c16r2="http://schemas.microsoft.com/office/drawing/2015/06/chart">
            <c:ext xmlns:c16="http://schemas.microsoft.com/office/drawing/2014/chart" uri="{C3380CC4-5D6E-409C-BE32-E72D297353CC}">
              <c16:uniqueId val="{00000001-3BD2-4CF5-9C25-9E2A5B53DA4D}"/>
            </c:ext>
          </c:extLst>
        </c:ser>
        <c:dLbls>
          <c:showLegendKey val="0"/>
          <c:showVal val="0"/>
          <c:showCatName val="0"/>
          <c:showSerName val="0"/>
          <c:showPercent val="0"/>
          <c:showBubbleSize val="0"/>
        </c:dLbls>
        <c:gapWidth val="150"/>
        <c:axId val="168976384"/>
        <c:axId val="168977920"/>
      </c:barChart>
      <c:catAx>
        <c:axId val="168976384"/>
        <c:scaling>
          <c:orientation val="minMax"/>
        </c:scaling>
        <c:delete val="0"/>
        <c:axPos val="b"/>
        <c:numFmt formatCode="General" sourceLinked="0"/>
        <c:majorTickMark val="out"/>
        <c:minorTickMark val="none"/>
        <c:tickLblPos val="nextTo"/>
        <c:crossAx val="168977920"/>
        <c:crosses val="autoZero"/>
        <c:auto val="1"/>
        <c:lblAlgn val="ctr"/>
        <c:lblOffset val="100"/>
        <c:noMultiLvlLbl val="0"/>
      </c:catAx>
      <c:valAx>
        <c:axId val="168977920"/>
        <c:scaling>
          <c:orientation val="minMax"/>
        </c:scaling>
        <c:delete val="0"/>
        <c:axPos val="l"/>
        <c:majorGridlines/>
        <c:numFmt formatCode="0" sourceLinked="1"/>
        <c:majorTickMark val="out"/>
        <c:minorTickMark val="none"/>
        <c:tickLblPos val="nextTo"/>
        <c:crossAx val="168976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'Article 1 - Graphique 6'!$A$5</c:f>
              <c:strCache>
                <c:ptCount val="1"/>
                <c:pt idx="0">
                  <c:v>Communes rurales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6'!$B$3:$M$4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6'!$B$5:$M$5</c:f>
              <c:numCache>
                <c:formatCode>General</c:formatCode>
                <c:ptCount val="12"/>
                <c:pt idx="0">
                  <c:v>29.1</c:v>
                </c:pt>
                <c:pt idx="1">
                  <c:v>25.2</c:v>
                </c:pt>
                <c:pt idx="2">
                  <c:v>23.4</c:v>
                </c:pt>
                <c:pt idx="3">
                  <c:v>18.8</c:v>
                </c:pt>
                <c:pt idx="4">
                  <c:v>28.6</c:v>
                </c:pt>
                <c:pt idx="5">
                  <c:v>28.3</c:v>
                </c:pt>
                <c:pt idx="6">
                  <c:v>28.4</c:v>
                </c:pt>
                <c:pt idx="7">
                  <c:v>24.1</c:v>
                </c:pt>
                <c:pt idx="8">
                  <c:v>21.8</c:v>
                </c:pt>
                <c:pt idx="9">
                  <c:v>21.6</c:v>
                </c:pt>
                <c:pt idx="10">
                  <c:v>23.5</c:v>
                </c:pt>
                <c:pt idx="11">
                  <c:v>22.4</c:v>
                </c:pt>
              </c:numCache>
            </c:numRef>
          </c:val>
          <c:extLst xmlns:c16r2="http://schemas.microsoft.com/office/drawing/2015/06/chart">
            <c:ext xmlns:c16="http://schemas.microsoft.com/office/drawing/2014/chart" uri="{C3380CC4-5D6E-409C-BE32-E72D297353CC}">
              <c16:uniqueId val="{00000000-64AD-48AB-A788-635F9F694FC3}"/>
            </c:ext>
          </c:extLst>
        </c:ser>
        <c:ser>
          <c:idx val="1"/>
          <c:order val="1"/>
          <c:tx>
            <c:strRef>
              <c:f>'Article 1 - Graphique 6'!$A$6</c:f>
              <c:strCache>
                <c:ptCount val="1"/>
                <c:pt idx="0">
                  <c:v>Moins de 100 000 habitants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6'!$B$3:$M$4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6'!$B$6:$M$6</c:f>
              <c:numCache>
                <c:formatCode>General</c:formatCode>
                <c:ptCount val="12"/>
                <c:pt idx="0">
                  <c:v>30.6</c:v>
                </c:pt>
                <c:pt idx="1">
                  <c:v>32.5</c:v>
                </c:pt>
                <c:pt idx="2">
                  <c:v>32.799999999999997</c:v>
                </c:pt>
                <c:pt idx="3">
                  <c:v>33.299999999999997</c:v>
                </c:pt>
                <c:pt idx="4">
                  <c:v>33.700000000000003</c:v>
                </c:pt>
                <c:pt idx="5">
                  <c:v>32.6</c:v>
                </c:pt>
                <c:pt idx="6">
                  <c:v>31.1</c:v>
                </c:pt>
                <c:pt idx="7">
                  <c:v>35.799999999999997</c:v>
                </c:pt>
                <c:pt idx="8">
                  <c:v>28.4</c:v>
                </c:pt>
                <c:pt idx="9">
                  <c:v>28.9</c:v>
                </c:pt>
                <c:pt idx="10">
                  <c:v>28.8</c:v>
                </c:pt>
                <c:pt idx="11">
                  <c:v>29.7</c:v>
                </c:pt>
              </c:numCache>
            </c:numRef>
          </c:val>
          <c:extLst xmlns:c16r2="http://schemas.microsoft.com/office/drawing/2015/06/chart">
            <c:ext xmlns:c16="http://schemas.microsoft.com/office/drawing/2014/chart" uri="{C3380CC4-5D6E-409C-BE32-E72D297353CC}">
              <c16:uniqueId val="{00000001-64AD-48AB-A788-635F9F694FC3}"/>
            </c:ext>
          </c:extLst>
        </c:ser>
        <c:ser>
          <c:idx val="2"/>
          <c:order val="2"/>
          <c:tx>
            <c:strRef>
              <c:f>'Article 1 - Graphique 6'!$A$7</c:f>
              <c:strCache>
                <c:ptCount val="1"/>
                <c:pt idx="0">
                  <c:v>Plus de 100 000 habitants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6'!$B$3:$M$4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6'!$B$7:$M$7</c:f>
              <c:numCache>
                <c:formatCode>General</c:formatCode>
                <c:ptCount val="12"/>
                <c:pt idx="0">
                  <c:v>29.4</c:v>
                </c:pt>
                <c:pt idx="1">
                  <c:v>30.3</c:v>
                </c:pt>
                <c:pt idx="2">
                  <c:v>32.200000000000003</c:v>
                </c:pt>
                <c:pt idx="3">
                  <c:v>33.9</c:v>
                </c:pt>
                <c:pt idx="4">
                  <c:v>26.6</c:v>
                </c:pt>
                <c:pt idx="5">
                  <c:v>27.3</c:v>
                </c:pt>
                <c:pt idx="6">
                  <c:v>29.3</c:v>
                </c:pt>
                <c:pt idx="7">
                  <c:v>29.1</c:v>
                </c:pt>
                <c:pt idx="8">
                  <c:v>28.4</c:v>
                </c:pt>
                <c:pt idx="9">
                  <c:v>28.6</c:v>
                </c:pt>
                <c:pt idx="10">
                  <c:v>28.1</c:v>
                </c:pt>
                <c:pt idx="11">
                  <c:v>28.8</c:v>
                </c:pt>
              </c:numCache>
            </c:numRef>
          </c:val>
          <c:extLst xmlns:c16r2="http://schemas.microsoft.com/office/drawing/2015/06/chart">
            <c:ext xmlns:c16="http://schemas.microsoft.com/office/drawing/2014/chart" uri="{C3380CC4-5D6E-409C-BE32-E72D297353CC}">
              <c16:uniqueId val="{00000002-64AD-48AB-A788-635F9F694FC3}"/>
            </c:ext>
          </c:extLst>
        </c:ser>
        <c:ser>
          <c:idx val="3"/>
          <c:order val="3"/>
          <c:tx>
            <c:strRef>
              <c:f>'Article 1 - Graphique 6'!$A$8</c:f>
              <c:strCache>
                <c:ptCount val="1"/>
                <c:pt idx="0">
                  <c:v>Unité urbaine de Paris</c:v>
                </c:pt>
              </c:strCache>
            </c:strRef>
          </c:tx>
          <c:invertIfNegative val="0"/>
          <c:dLbls>
            <c:spPr>
              <a:noFill/>
              <a:ln>
                <a:noFill/>
              </a:ln>
              <a:effectLst/>
            </c:spPr>
            <c:txPr>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'Article 1 - Graphique 6'!$B$3:$M$4</c:f>
              <c:multiLvlStrCache>
                <c:ptCount val="12"/>
                <c:lvl>
                  <c:pt idx="0">
                    <c:v>1996</c:v>
                  </c:pt>
                  <c:pt idx="1">
                    <c:v>2001</c:v>
                  </c:pt>
                  <c:pt idx="2">
                    <c:v>2006</c:v>
                  </c:pt>
                  <c:pt idx="3">
                    <c:v>2013</c:v>
                  </c:pt>
                  <c:pt idx="4">
                    <c:v>1996</c:v>
                  </c:pt>
                  <c:pt idx="5">
                    <c:v>2001</c:v>
                  </c:pt>
                  <c:pt idx="6">
                    <c:v>2006</c:v>
                  </c:pt>
                  <c:pt idx="7">
                    <c:v>2013</c:v>
                  </c:pt>
                  <c:pt idx="8">
                    <c:v>1996</c:v>
                  </c:pt>
                  <c:pt idx="9">
                    <c:v>2001</c:v>
                  </c:pt>
                  <c:pt idx="10">
                    <c:v>2006</c:v>
                  </c:pt>
                  <c:pt idx="11">
                    <c:v>2013</c:v>
                  </c:pt>
                </c:lvl>
                <c:lvl>
                  <c:pt idx="0">
                    <c:v>Ménages à bas revenus</c:v>
                  </c:pt>
                  <c:pt idx="4">
                    <c:v>Ménages modestes</c:v>
                  </c:pt>
                  <c:pt idx="8">
                    <c:v>Ménages plus aisés</c:v>
                  </c:pt>
                </c:lvl>
              </c:multiLvlStrCache>
            </c:multiLvlStrRef>
          </c:cat>
          <c:val>
            <c:numRef>
              <c:f>'Article 1 - Graphique 6'!$B$8:$M$8</c:f>
              <c:numCache>
                <c:formatCode>General</c:formatCode>
                <c:ptCount val="12"/>
                <c:pt idx="0">
                  <c:v>10.9</c:v>
                </c:pt>
                <c:pt idx="1">
                  <c:v>12</c:v>
                </c:pt>
                <c:pt idx="2">
                  <c:v>11.6</c:v>
                </c:pt>
                <c:pt idx="3">
                  <c:v>14</c:v>
                </c:pt>
                <c:pt idx="4">
                  <c:v>11.1</c:v>
                </c:pt>
                <c:pt idx="5">
                  <c:v>11.8</c:v>
                </c:pt>
                <c:pt idx="6">
                  <c:v>11.2</c:v>
                </c:pt>
                <c:pt idx="7">
                  <c:v>11</c:v>
                </c:pt>
                <c:pt idx="8">
                  <c:v>21.4</c:v>
                </c:pt>
                <c:pt idx="9">
                  <c:v>20.9</c:v>
                </c:pt>
                <c:pt idx="10">
                  <c:v>19.600000000000001</c:v>
                </c:pt>
                <c:pt idx="11">
                  <c:v>19.100000000000001</c:v>
                </c:pt>
              </c:numCache>
            </c:numRef>
          </c:val>
          <c:extLst xmlns:c16r2="http://schemas.microsoft.com/office/drawing/2015/06/chart">
            <c:ext xmlns:c16="http://schemas.microsoft.com/office/drawing/2014/chart" uri="{C3380CC4-5D6E-409C-BE32-E72D297353CC}">
              <c16:uniqueId val="{00000003-64AD-48AB-A788-635F9F694FC3}"/>
            </c:ext>
          </c:extLst>
        </c:ser>
        <c:dLbls>
          <c:showLegendKey val="0"/>
          <c:showVal val="0"/>
          <c:showCatName val="0"/>
          <c:showSerName val="0"/>
          <c:showPercent val="0"/>
          <c:showBubbleSize val="0"/>
        </c:dLbls>
        <c:gapWidth val="150"/>
        <c:overlap val="100"/>
        <c:axId val="103068416"/>
        <c:axId val="103069952"/>
      </c:barChart>
      <c:catAx>
        <c:axId val="103068416"/>
        <c:scaling>
          <c:orientation val="minMax"/>
        </c:scaling>
        <c:delete val="0"/>
        <c:axPos val="b"/>
        <c:numFmt formatCode="General" sourceLinked="0"/>
        <c:majorTickMark val="out"/>
        <c:minorTickMark val="none"/>
        <c:tickLblPos val="nextTo"/>
        <c:crossAx val="103069952"/>
        <c:crosses val="autoZero"/>
        <c:auto val="1"/>
        <c:lblAlgn val="ctr"/>
        <c:lblOffset val="100"/>
        <c:noMultiLvlLbl val="0"/>
      </c:catAx>
      <c:valAx>
        <c:axId val="103069952"/>
        <c:scaling>
          <c:orientation val="minMax"/>
          <c:max val="100"/>
        </c:scaling>
        <c:delete val="0"/>
        <c:axPos val="l"/>
        <c:majorGridlines/>
        <c:numFmt formatCode="#,##0.0" sourceLinked="0"/>
        <c:majorTickMark val="out"/>
        <c:minorTickMark val="none"/>
        <c:tickLblPos val="nextTo"/>
        <c:crossAx val="10306841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7'!$B$3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7'!$A$4:$A$8</c:f>
              <c:strCache>
                <c:ptCount val="5"/>
                <c:pt idx="0">
                  <c:v>0</c:v>
                </c:pt>
                <c:pt idx="1">
                  <c:v>1</c:v>
                </c:pt>
                <c:pt idx="2">
                  <c:v>2</c:v>
                </c:pt>
                <c:pt idx="3">
                  <c:v>3</c:v>
                </c:pt>
                <c:pt idx="4">
                  <c:v>4 ou +</c:v>
                </c:pt>
              </c:strCache>
            </c:strRef>
          </c:cat>
          <c:val>
            <c:numRef>
              <c:f>'Article 1 - Graphique 7'!$B$4:$B$8</c:f>
              <c:numCache>
                <c:formatCode>General</c:formatCode>
                <c:ptCount val="5"/>
                <c:pt idx="0">
                  <c:v>63.1</c:v>
                </c:pt>
                <c:pt idx="1">
                  <c:v>24.5</c:v>
                </c:pt>
                <c:pt idx="2">
                  <c:v>7.4</c:v>
                </c:pt>
                <c:pt idx="3">
                  <c:v>2.9</c:v>
                </c:pt>
                <c:pt idx="4">
                  <c:v>2.1</c:v>
                </c:pt>
              </c:numCache>
            </c:numRef>
          </c:val>
          <c:extLst xmlns:c16r2="http://schemas.microsoft.com/office/drawing/2015/06/chart">
            <c:ext xmlns:c16="http://schemas.microsoft.com/office/drawing/2014/chart" uri="{C3380CC4-5D6E-409C-BE32-E72D297353CC}">
              <c16:uniqueId val="{00000000-9D49-4509-96DD-D233035D14C5}"/>
            </c:ext>
          </c:extLst>
        </c:ser>
        <c:ser>
          <c:idx val="1"/>
          <c:order val="1"/>
          <c:tx>
            <c:strRef>
              <c:f>'Article 1 - Graphique 7'!$C$3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7'!$A$4:$A$8</c:f>
              <c:strCache>
                <c:ptCount val="5"/>
                <c:pt idx="0">
                  <c:v>0</c:v>
                </c:pt>
                <c:pt idx="1">
                  <c:v>1</c:v>
                </c:pt>
                <c:pt idx="2">
                  <c:v>2</c:v>
                </c:pt>
                <c:pt idx="3">
                  <c:v>3</c:v>
                </c:pt>
                <c:pt idx="4">
                  <c:v>4 ou +</c:v>
                </c:pt>
              </c:strCache>
            </c:strRef>
          </c:cat>
          <c:val>
            <c:numRef>
              <c:f>'Article 1 - Graphique 7'!$C$4:$C$8</c:f>
              <c:numCache>
                <c:formatCode>General</c:formatCode>
                <c:ptCount val="5"/>
                <c:pt idx="0">
                  <c:v>73.7</c:v>
                </c:pt>
                <c:pt idx="1">
                  <c:v>18.899999999999999</c:v>
                </c:pt>
                <c:pt idx="2">
                  <c:v>4.3</c:v>
                </c:pt>
                <c:pt idx="3">
                  <c:v>1.8</c:v>
                </c:pt>
                <c:pt idx="4">
                  <c:v>1.3</c:v>
                </c:pt>
              </c:numCache>
            </c:numRef>
          </c:val>
          <c:extLst xmlns:c16r2="http://schemas.microsoft.com/office/drawing/2015/06/chart">
            <c:ext xmlns:c16="http://schemas.microsoft.com/office/drawing/2014/chart" uri="{C3380CC4-5D6E-409C-BE32-E72D297353CC}">
              <c16:uniqueId val="{00000001-9D49-4509-96DD-D233035D14C5}"/>
            </c:ext>
          </c:extLst>
        </c:ser>
        <c:ser>
          <c:idx val="2"/>
          <c:order val="2"/>
          <c:tx>
            <c:strRef>
              <c:f>'Article 1 - Graphique 7'!$D$3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7'!$A$4:$A$8</c:f>
              <c:strCache>
                <c:ptCount val="5"/>
                <c:pt idx="0">
                  <c:v>0</c:v>
                </c:pt>
                <c:pt idx="1">
                  <c:v>1</c:v>
                </c:pt>
                <c:pt idx="2">
                  <c:v>2</c:v>
                </c:pt>
                <c:pt idx="3">
                  <c:v>3</c:v>
                </c:pt>
                <c:pt idx="4">
                  <c:v>4 ou +</c:v>
                </c:pt>
              </c:strCache>
            </c:strRef>
          </c:cat>
          <c:val>
            <c:numRef>
              <c:f>'Article 1 - Graphique 7'!$D$4:$D$8</c:f>
              <c:numCache>
                <c:formatCode>General</c:formatCode>
                <c:ptCount val="5"/>
                <c:pt idx="0">
                  <c:v>77.8</c:v>
                </c:pt>
                <c:pt idx="1">
                  <c:v>16.7</c:v>
                </c:pt>
                <c:pt idx="2">
                  <c:v>3.5</c:v>
                </c:pt>
                <c:pt idx="3">
                  <c:v>1.3</c:v>
                </c:pt>
                <c:pt idx="4">
                  <c:v>0.7</c:v>
                </c:pt>
              </c:numCache>
            </c:numRef>
          </c:val>
          <c:extLst xmlns:c16r2="http://schemas.microsoft.com/office/drawing/2015/06/chart">
            <c:ext xmlns:c16="http://schemas.microsoft.com/office/drawing/2014/chart" uri="{C3380CC4-5D6E-409C-BE32-E72D297353CC}">
              <c16:uniqueId val="{00000002-9D49-4509-96DD-D233035D14C5}"/>
            </c:ext>
          </c:extLst>
        </c:ser>
        <c:dLbls>
          <c:showLegendKey val="0"/>
          <c:showVal val="0"/>
          <c:showCatName val="0"/>
          <c:showSerName val="0"/>
          <c:showPercent val="0"/>
          <c:showBubbleSize val="0"/>
        </c:dLbls>
        <c:gapWidth val="150"/>
        <c:axId val="103083392"/>
        <c:axId val="104555648"/>
      </c:barChart>
      <c:catAx>
        <c:axId val="103083392"/>
        <c:scaling>
          <c:orientation val="minMax"/>
        </c:scaling>
        <c:delete val="0"/>
        <c:axPos val="b"/>
        <c:numFmt formatCode="General" sourceLinked="0"/>
        <c:majorTickMark val="out"/>
        <c:minorTickMark val="none"/>
        <c:tickLblPos val="nextTo"/>
        <c:crossAx val="104555648"/>
        <c:crosses val="autoZero"/>
        <c:auto val="1"/>
        <c:lblAlgn val="ctr"/>
        <c:lblOffset val="100"/>
        <c:noMultiLvlLbl val="0"/>
      </c:catAx>
      <c:valAx>
        <c:axId val="104555648"/>
        <c:scaling>
          <c:orientation val="minMax"/>
        </c:scaling>
        <c:delete val="0"/>
        <c:axPos val="l"/>
        <c:majorGridlines/>
        <c:numFmt formatCode="#,##0.0" sourceLinked="0"/>
        <c:majorTickMark val="out"/>
        <c:minorTickMark val="none"/>
        <c:tickLblPos val="nextTo"/>
        <c:crossAx val="1030833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8'!$B$3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8'!$A$4:$A$7</c:f>
              <c:strCache>
                <c:ptCount val="4"/>
                <c:pt idx="0">
                  <c:v>Logé provisoirement</c:v>
                </c:pt>
                <c:pt idx="1">
                  <c:v>Congédié</c:v>
                </c:pt>
                <c:pt idx="2">
                  <c:v>Logement démoli</c:v>
                </c:pt>
                <c:pt idx="3">
                  <c:v>Aucune de ces raisons</c:v>
                </c:pt>
              </c:strCache>
            </c:strRef>
          </c:cat>
          <c:val>
            <c:numRef>
              <c:f>'Article 1 - Graphique 8'!$B$4:$B$7</c:f>
              <c:numCache>
                <c:formatCode>General</c:formatCode>
                <c:ptCount val="4"/>
                <c:pt idx="0">
                  <c:v>14.5</c:v>
                </c:pt>
                <c:pt idx="1">
                  <c:v>3.2</c:v>
                </c:pt>
                <c:pt idx="2">
                  <c:v>1.2</c:v>
                </c:pt>
                <c:pt idx="3">
                  <c:v>81.099999999999994</c:v>
                </c:pt>
              </c:numCache>
            </c:numRef>
          </c:val>
          <c:extLst xmlns:c16r2="http://schemas.microsoft.com/office/drawing/2015/06/chart">
            <c:ext xmlns:c16="http://schemas.microsoft.com/office/drawing/2014/chart" uri="{C3380CC4-5D6E-409C-BE32-E72D297353CC}">
              <c16:uniqueId val="{00000000-2829-4FD8-8E84-5E57F89C277D}"/>
            </c:ext>
          </c:extLst>
        </c:ser>
        <c:ser>
          <c:idx val="1"/>
          <c:order val="1"/>
          <c:tx>
            <c:strRef>
              <c:f>'Article 1 - Graphique 8'!$C$3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8'!$A$4:$A$7</c:f>
              <c:strCache>
                <c:ptCount val="4"/>
                <c:pt idx="0">
                  <c:v>Logé provisoirement</c:v>
                </c:pt>
                <c:pt idx="1">
                  <c:v>Congédié</c:v>
                </c:pt>
                <c:pt idx="2">
                  <c:v>Logement démoli</c:v>
                </c:pt>
                <c:pt idx="3">
                  <c:v>Aucune de ces raisons</c:v>
                </c:pt>
              </c:strCache>
            </c:strRef>
          </c:cat>
          <c:val>
            <c:numRef>
              <c:f>'Article 1 - Graphique 8'!$C$4:$C$7</c:f>
              <c:numCache>
                <c:formatCode>General</c:formatCode>
                <c:ptCount val="4"/>
                <c:pt idx="0">
                  <c:v>8.3000000000000007</c:v>
                </c:pt>
                <c:pt idx="1">
                  <c:v>2.9</c:v>
                </c:pt>
                <c:pt idx="2">
                  <c:v>1.2</c:v>
                </c:pt>
                <c:pt idx="3">
                  <c:v>87.6</c:v>
                </c:pt>
              </c:numCache>
            </c:numRef>
          </c:val>
          <c:extLst xmlns:c16r2="http://schemas.microsoft.com/office/drawing/2015/06/chart">
            <c:ext xmlns:c16="http://schemas.microsoft.com/office/drawing/2014/chart" uri="{C3380CC4-5D6E-409C-BE32-E72D297353CC}">
              <c16:uniqueId val="{00000001-2829-4FD8-8E84-5E57F89C277D}"/>
            </c:ext>
          </c:extLst>
        </c:ser>
        <c:ser>
          <c:idx val="2"/>
          <c:order val="2"/>
          <c:tx>
            <c:strRef>
              <c:f>'Article 1 - Graphique 8'!$D$3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8'!$A$4:$A$7</c:f>
              <c:strCache>
                <c:ptCount val="4"/>
                <c:pt idx="0">
                  <c:v>Logé provisoirement</c:v>
                </c:pt>
                <c:pt idx="1">
                  <c:v>Congédié</c:v>
                </c:pt>
                <c:pt idx="2">
                  <c:v>Logement démoli</c:v>
                </c:pt>
                <c:pt idx="3">
                  <c:v>Aucune de ces raisons</c:v>
                </c:pt>
              </c:strCache>
            </c:strRef>
          </c:cat>
          <c:val>
            <c:numRef>
              <c:f>'Article 1 - Graphique 8'!$D$4:$D$7</c:f>
              <c:numCache>
                <c:formatCode>General</c:formatCode>
                <c:ptCount val="4"/>
                <c:pt idx="0">
                  <c:v>6.7</c:v>
                </c:pt>
                <c:pt idx="1">
                  <c:v>1.5</c:v>
                </c:pt>
                <c:pt idx="2">
                  <c:v>0.4</c:v>
                </c:pt>
                <c:pt idx="3">
                  <c:v>91.4</c:v>
                </c:pt>
              </c:numCache>
            </c:numRef>
          </c:val>
          <c:extLst xmlns:c16r2="http://schemas.microsoft.com/office/drawing/2015/06/chart">
            <c:ext xmlns:c16="http://schemas.microsoft.com/office/drawing/2014/chart" uri="{C3380CC4-5D6E-409C-BE32-E72D297353CC}">
              <c16:uniqueId val="{00000002-2829-4FD8-8E84-5E57F89C277D}"/>
            </c:ext>
          </c:extLst>
        </c:ser>
        <c:dLbls>
          <c:showLegendKey val="0"/>
          <c:showVal val="0"/>
          <c:showCatName val="0"/>
          <c:showSerName val="0"/>
          <c:showPercent val="0"/>
          <c:showBubbleSize val="0"/>
        </c:dLbls>
        <c:gapWidth val="150"/>
        <c:axId val="104646912"/>
        <c:axId val="104652800"/>
      </c:barChart>
      <c:catAx>
        <c:axId val="104646912"/>
        <c:scaling>
          <c:orientation val="minMax"/>
        </c:scaling>
        <c:delete val="0"/>
        <c:axPos val="b"/>
        <c:numFmt formatCode="General" sourceLinked="0"/>
        <c:majorTickMark val="out"/>
        <c:minorTickMark val="none"/>
        <c:tickLblPos val="nextTo"/>
        <c:crossAx val="104652800"/>
        <c:crosses val="autoZero"/>
        <c:auto val="1"/>
        <c:lblAlgn val="ctr"/>
        <c:lblOffset val="100"/>
        <c:noMultiLvlLbl val="0"/>
      </c:catAx>
      <c:valAx>
        <c:axId val="104652800"/>
        <c:scaling>
          <c:orientation val="minMax"/>
        </c:scaling>
        <c:delete val="0"/>
        <c:axPos val="l"/>
        <c:majorGridlines/>
        <c:numFmt formatCode="#,##0.0" sourceLinked="0"/>
        <c:majorTickMark val="out"/>
        <c:minorTickMark val="none"/>
        <c:tickLblPos val="nextTo"/>
        <c:crossAx val="10464691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'Article 1 - Graphique 9'!$B$3</c:f>
              <c:strCache>
                <c:ptCount val="1"/>
                <c:pt idx="0">
                  <c:v>Ménages à bas revenus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9'!$A$4:$A$20</c:f>
              <c:strCache>
                <c:ptCount val="17"/>
                <c:pt idx="0">
                  <c:v>Sinistre</c:v>
                </c:pt>
                <c:pt idx="1">
                  <c:v>Changement environnement</c:v>
                </c:pt>
                <c:pt idx="2">
                  <c:v>Mutation</c:v>
                </c:pt>
                <c:pt idx="3">
                  <c:v>Rapprochement lieu travail</c:v>
                </c:pt>
                <c:pt idx="4">
                  <c:v>Rapprochement famille</c:v>
                </c:pt>
                <c:pt idx="5">
                  <c:v>Fonder foyer</c:v>
                </c:pt>
                <c:pt idx="6">
                  <c:v>Divorce, veuvage</c:v>
                </c:pt>
                <c:pt idx="7">
                  <c:v>Raisons de santé</c:v>
                </c:pt>
                <c:pt idx="8">
                  <c:v>Désir d'autonomie</c:v>
                </c:pt>
                <c:pt idx="9">
                  <c:v>Problème voisinage</c:v>
                </c:pt>
                <c:pt idx="10">
                  <c:v>Logement meilleure qualité </c:v>
                </c:pt>
                <c:pt idx="11">
                  <c:v>Logement plus grand</c:v>
                </c:pt>
                <c:pt idx="12">
                  <c:v>Logement plus accessible</c:v>
                </c:pt>
                <c:pt idx="13">
                  <c:v>Logement plus petit</c:v>
                </c:pt>
                <c:pt idx="14">
                  <c:v>Changement statut d'occupation</c:v>
                </c:pt>
                <c:pt idx="15">
                  <c:v>Logement moins cher</c:v>
                </c:pt>
                <c:pt idx="16">
                  <c:v>Autre</c:v>
                </c:pt>
              </c:strCache>
            </c:strRef>
          </c:cat>
          <c:val>
            <c:numRef>
              <c:f>'Article 1 - Graphique 9'!$B$4:$B$20</c:f>
              <c:numCache>
                <c:formatCode>0</c:formatCode>
                <c:ptCount val="17"/>
                <c:pt idx="0">
                  <c:v>0.95</c:v>
                </c:pt>
                <c:pt idx="1">
                  <c:v>2.86</c:v>
                </c:pt>
                <c:pt idx="2">
                  <c:v>5.17</c:v>
                </c:pt>
                <c:pt idx="3">
                  <c:v>5.37</c:v>
                </c:pt>
                <c:pt idx="4">
                  <c:v>4.01</c:v>
                </c:pt>
                <c:pt idx="5">
                  <c:v>7.29</c:v>
                </c:pt>
                <c:pt idx="6">
                  <c:v>13.96</c:v>
                </c:pt>
                <c:pt idx="7">
                  <c:v>3.32</c:v>
                </c:pt>
                <c:pt idx="8">
                  <c:v>6.8</c:v>
                </c:pt>
                <c:pt idx="9">
                  <c:v>5.03</c:v>
                </c:pt>
                <c:pt idx="10">
                  <c:v>8.33</c:v>
                </c:pt>
                <c:pt idx="11">
                  <c:v>15.43</c:v>
                </c:pt>
                <c:pt idx="12">
                  <c:v>2.04</c:v>
                </c:pt>
                <c:pt idx="13">
                  <c:v>2.02</c:v>
                </c:pt>
                <c:pt idx="14">
                  <c:v>5.93</c:v>
                </c:pt>
                <c:pt idx="15">
                  <c:v>7.1</c:v>
                </c:pt>
                <c:pt idx="16">
                  <c:v>4.3899999999999997</c:v>
                </c:pt>
              </c:numCache>
            </c:numRef>
          </c:val>
          <c:extLst xmlns:c16r2="http://schemas.microsoft.com/office/drawing/2015/06/chart">
            <c:ext xmlns:c16="http://schemas.microsoft.com/office/drawing/2014/chart" uri="{C3380CC4-5D6E-409C-BE32-E72D297353CC}">
              <c16:uniqueId val="{00000000-67CF-40D5-AF8A-0AFD5D662E06}"/>
            </c:ext>
          </c:extLst>
        </c:ser>
        <c:ser>
          <c:idx val="1"/>
          <c:order val="1"/>
          <c:tx>
            <c:strRef>
              <c:f>'Article 1 - Graphique 9'!$C$3</c:f>
              <c:strCache>
                <c:ptCount val="1"/>
                <c:pt idx="0">
                  <c:v>Ménages modestes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9'!$A$4:$A$20</c:f>
              <c:strCache>
                <c:ptCount val="17"/>
                <c:pt idx="0">
                  <c:v>Sinistre</c:v>
                </c:pt>
                <c:pt idx="1">
                  <c:v>Changement environnement</c:v>
                </c:pt>
                <c:pt idx="2">
                  <c:v>Mutation</c:v>
                </c:pt>
                <c:pt idx="3">
                  <c:v>Rapprochement lieu travail</c:v>
                </c:pt>
                <c:pt idx="4">
                  <c:v>Rapprochement famille</c:v>
                </c:pt>
                <c:pt idx="5">
                  <c:v>Fonder foyer</c:v>
                </c:pt>
                <c:pt idx="6">
                  <c:v>Divorce, veuvage</c:v>
                </c:pt>
                <c:pt idx="7">
                  <c:v>Raisons de santé</c:v>
                </c:pt>
                <c:pt idx="8">
                  <c:v>Désir d'autonomie</c:v>
                </c:pt>
                <c:pt idx="9">
                  <c:v>Problème voisinage</c:v>
                </c:pt>
                <c:pt idx="10">
                  <c:v>Logement meilleure qualité </c:v>
                </c:pt>
                <c:pt idx="11">
                  <c:v>Logement plus grand</c:v>
                </c:pt>
                <c:pt idx="12">
                  <c:v>Logement plus accessible</c:v>
                </c:pt>
                <c:pt idx="13">
                  <c:v>Logement plus petit</c:v>
                </c:pt>
                <c:pt idx="14">
                  <c:v>Changement statut d'occupation</c:v>
                </c:pt>
                <c:pt idx="15">
                  <c:v>Logement moins cher</c:v>
                </c:pt>
                <c:pt idx="16">
                  <c:v>Autre</c:v>
                </c:pt>
              </c:strCache>
            </c:strRef>
          </c:cat>
          <c:val>
            <c:numRef>
              <c:f>'Article 1 - Graphique 9'!$C$4:$C$20</c:f>
              <c:numCache>
                <c:formatCode>0</c:formatCode>
                <c:ptCount val="17"/>
                <c:pt idx="0">
                  <c:v>0.28000000000000003</c:v>
                </c:pt>
                <c:pt idx="1">
                  <c:v>3.49</c:v>
                </c:pt>
                <c:pt idx="2">
                  <c:v>6.4</c:v>
                </c:pt>
                <c:pt idx="3">
                  <c:v>5.61</c:v>
                </c:pt>
                <c:pt idx="4">
                  <c:v>3.55</c:v>
                </c:pt>
                <c:pt idx="5">
                  <c:v>9.08</c:v>
                </c:pt>
                <c:pt idx="6">
                  <c:v>8.16</c:v>
                </c:pt>
                <c:pt idx="7">
                  <c:v>2.4500000000000002</c:v>
                </c:pt>
                <c:pt idx="8">
                  <c:v>7.57</c:v>
                </c:pt>
                <c:pt idx="9">
                  <c:v>4.9000000000000004</c:v>
                </c:pt>
                <c:pt idx="10">
                  <c:v>9.77</c:v>
                </c:pt>
                <c:pt idx="11">
                  <c:v>10.65</c:v>
                </c:pt>
                <c:pt idx="12">
                  <c:v>2.23</c:v>
                </c:pt>
                <c:pt idx="13">
                  <c:v>2.16</c:v>
                </c:pt>
                <c:pt idx="14">
                  <c:v>15.39</c:v>
                </c:pt>
                <c:pt idx="15">
                  <c:v>5.86</c:v>
                </c:pt>
                <c:pt idx="16">
                  <c:v>2.4500000000000002</c:v>
                </c:pt>
              </c:numCache>
            </c:numRef>
          </c:val>
          <c:extLst xmlns:c16r2="http://schemas.microsoft.com/office/drawing/2015/06/chart">
            <c:ext xmlns:c16="http://schemas.microsoft.com/office/drawing/2014/chart" uri="{C3380CC4-5D6E-409C-BE32-E72D297353CC}">
              <c16:uniqueId val="{00000001-67CF-40D5-AF8A-0AFD5D662E06}"/>
            </c:ext>
          </c:extLst>
        </c:ser>
        <c:ser>
          <c:idx val="2"/>
          <c:order val="2"/>
          <c:tx>
            <c:strRef>
              <c:f>'Article 1 - Graphique 9'!$D$3</c:f>
              <c:strCache>
                <c:ptCount val="1"/>
                <c:pt idx="0">
                  <c:v>Ménages plus aisés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'Article 1 - Graphique 9'!$A$4:$A$20</c:f>
              <c:strCache>
                <c:ptCount val="17"/>
                <c:pt idx="0">
                  <c:v>Sinistre</c:v>
                </c:pt>
                <c:pt idx="1">
                  <c:v>Changement environnement</c:v>
                </c:pt>
                <c:pt idx="2">
                  <c:v>Mutation</c:v>
                </c:pt>
                <c:pt idx="3">
                  <c:v>Rapprochement lieu travail</c:v>
                </c:pt>
                <c:pt idx="4">
                  <c:v>Rapprochement famille</c:v>
                </c:pt>
                <c:pt idx="5">
                  <c:v>Fonder foyer</c:v>
                </c:pt>
                <c:pt idx="6">
                  <c:v>Divorce, veuvage</c:v>
                </c:pt>
                <c:pt idx="7">
                  <c:v>Raisons de santé</c:v>
                </c:pt>
                <c:pt idx="8">
                  <c:v>Désir d'autonomie</c:v>
                </c:pt>
                <c:pt idx="9">
                  <c:v>Problème voisinage</c:v>
                </c:pt>
                <c:pt idx="10">
                  <c:v>Logement meilleure qualité </c:v>
                </c:pt>
                <c:pt idx="11">
                  <c:v>Logement plus grand</c:v>
                </c:pt>
                <c:pt idx="12">
                  <c:v>Logement plus accessible</c:v>
                </c:pt>
                <c:pt idx="13">
                  <c:v>Logement plus petit</c:v>
                </c:pt>
                <c:pt idx="14">
                  <c:v>Changement statut d'occupation</c:v>
                </c:pt>
                <c:pt idx="15">
                  <c:v>Logement moins cher</c:v>
                </c:pt>
                <c:pt idx="16">
                  <c:v>Autre</c:v>
                </c:pt>
              </c:strCache>
            </c:strRef>
          </c:cat>
          <c:val>
            <c:numRef>
              <c:f>'Article 1 - Graphique 9'!$D$4:$D$20</c:f>
              <c:numCache>
                <c:formatCode>0</c:formatCode>
                <c:ptCount val="17"/>
                <c:pt idx="0">
                  <c:v>0.15</c:v>
                </c:pt>
                <c:pt idx="1">
                  <c:v>5.23</c:v>
                </c:pt>
                <c:pt idx="2">
                  <c:v>10.41</c:v>
                </c:pt>
                <c:pt idx="3">
                  <c:v>4.8099999999999996</c:v>
                </c:pt>
                <c:pt idx="4">
                  <c:v>2.81</c:v>
                </c:pt>
                <c:pt idx="5">
                  <c:v>10</c:v>
                </c:pt>
                <c:pt idx="6">
                  <c:v>8.7799999999999994</c:v>
                </c:pt>
                <c:pt idx="7">
                  <c:v>1.71</c:v>
                </c:pt>
                <c:pt idx="8">
                  <c:v>4.5999999999999996</c:v>
                </c:pt>
                <c:pt idx="9">
                  <c:v>2.78</c:v>
                </c:pt>
                <c:pt idx="10">
                  <c:v>5.23</c:v>
                </c:pt>
                <c:pt idx="11">
                  <c:v>12.31</c:v>
                </c:pt>
                <c:pt idx="12">
                  <c:v>1.08</c:v>
                </c:pt>
                <c:pt idx="13">
                  <c:v>1.53</c:v>
                </c:pt>
                <c:pt idx="14">
                  <c:v>22.91</c:v>
                </c:pt>
                <c:pt idx="15">
                  <c:v>3.1</c:v>
                </c:pt>
                <c:pt idx="16">
                  <c:v>2.57</c:v>
                </c:pt>
              </c:numCache>
            </c:numRef>
          </c:val>
          <c:extLst xmlns:c16r2="http://schemas.microsoft.com/office/drawing/2015/06/chart">
            <c:ext xmlns:c16="http://schemas.microsoft.com/office/drawing/2014/chart" uri="{C3380CC4-5D6E-409C-BE32-E72D297353CC}">
              <c16:uniqueId val="{00000002-67CF-40D5-AF8A-0AFD5D662E06}"/>
            </c:ext>
          </c:extLst>
        </c:ser>
        <c:dLbls>
          <c:showLegendKey val="0"/>
          <c:showVal val="0"/>
          <c:showCatName val="0"/>
          <c:showSerName val="0"/>
          <c:showPercent val="0"/>
          <c:showBubbleSize val="0"/>
        </c:dLbls>
        <c:gapWidth val="150"/>
        <c:axId val="104678912"/>
        <c:axId val="104680448"/>
      </c:barChart>
      <c:catAx>
        <c:axId val="104678912"/>
        <c:scaling>
          <c:orientation val="minMax"/>
        </c:scaling>
        <c:delete val="0"/>
        <c:axPos val="b"/>
        <c:numFmt formatCode="General" sourceLinked="0"/>
        <c:majorTickMark val="out"/>
        <c:minorTickMark val="none"/>
        <c:tickLblPos val="nextTo"/>
        <c:txPr>
          <a:bodyPr rot="-5400000" vert="horz" anchor="t" anchorCtr="0"/>
          <a:lstStyle/>
          <a:p>
            <a:pPr>
              <a:defRPr/>
            </a:pPr>
            <a:endParaRPr lang="fr-FR"/>
          </a:p>
        </c:txPr>
        <c:crossAx val="104680448"/>
        <c:crosses val="autoZero"/>
        <c:auto val="1"/>
        <c:lblAlgn val="ctr"/>
        <c:lblOffset val="100"/>
        <c:noMultiLvlLbl val="0"/>
      </c:catAx>
      <c:valAx>
        <c:axId val="104680448"/>
        <c:scaling>
          <c:orientation val="minMax"/>
        </c:scaling>
        <c:delete val="0"/>
        <c:axPos val="l"/>
        <c:majorGridlines/>
        <c:numFmt formatCode="0.0" sourceLinked="0"/>
        <c:majorTickMark val="out"/>
        <c:minorTickMark val="none"/>
        <c:tickLblPos val="nextTo"/>
        <c:crossAx val="10467891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77787</xdr:rowOff>
    </xdr:from>
    <xdr:to>
      <xdr:col>5</xdr:col>
      <xdr:colOff>555626</xdr:colOff>
      <xdr:row>37</xdr:row>
      <xdr:rowOff>234950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9524</xdr:colOff>
      <xdr:row>23</xdr:row>
      <xdr:rowOff>0</xdr:rowOff>
    </xdr:from>
    <xdr:to>
      <xdr:col>7</xdr:col>
      <xdr:colOff>495300</xdr:colOff>
      <xdr:row>46</xdr:row>
      <xdr:rowOff>82550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10</xdr:row>
      <xdr:rowOff>100012</xdr:rowOff>
    </xdr:from>
    <xdr:to>
      <xdr:col>5</xdr:col>
      <xdr:colOff>171450</xdr:colOff>
      <xdr:row>28</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11</xdr:row>
      <xdr:rowOff>39686</xdr:rowOff>
    </xdr:from>
    <xdr:to>
      <xdr:col>3</xdr:col>
      <xdr:colOff>495300</xdr:colOff>
      <xdr:row>34</xdr:row>
      <xdr:rowOff>82549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146050</xdr:colOff>
      <xdr:row>12</xdr:row>
      <xdr:rowOff>109536</xdr:rowOff>
    </xdr:from>
    <xdr:to>
      <xdr:col>4</xdr:col>
      <xdr:colOff>698499</xdr:colOff>
      <xdr:row>32</xdr:row>
      <xdr:rowOff>139699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12</xdr:row>
      <xdr:rowOff>128586</xdr:rowOff>
    </xdr:from>
    <xdr:to>
      <xdr:col>2</xdr:col>
      <xdr:colOff>1019175</xdr:colOff>
      <xdr:row>30</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209551</xdr:colOff>
      <xdr:row>11</xdr:row>
      <xdr:rowOff>11112</xdr:rowOff>
    </xdr:from>
    <xdr:to>
      <xdr:col>5</xdr:col>
      <xdr:colOff>400051</xdr:colOff>
      <xdr:row>30</xdr:row>
      <xdr:rowOff>139700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6350</xdr:colOff>
      <xdr:row>10</xdr:row>
      <xdr:rowOff>136525</xdr:rowOff>
    </xdr:from>
    <xdr:to>
      <xdr:col>6</xdr:col>
      <xdr:colOff>28575</xdr:colOff>
      <xdr:row>30</xdr:row>
      <xdr:rowOff>130174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16</xdr:row>
      <xdr:rowOff>160336</xdr:rowOff>
    </xdr:from>
    <xdr:to>
      <xdr:col>3</xdr:col>
      <xdr:colOff>1463675</xdr:colOff>
      <xdr:row>50</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234950</xdr:colOff>
      <xdr:row>12</xdr:row>
      <xdr:rowOff>176212</xdr:rowOff>
    </xdr:from>
    <xdr:to>
      <xdr:col>3</xdr:col>
      <xdr:colOff>568325</xdr:colOff>
      <xdr:row>34</xdr:row>
      <xdr:rowOff>25400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123824</xdr:colOff>
      <xdr:row>12</xdr:row>
      <xdr:rowOff>42862</xdr:rowOff>
    </xdr:from>
    <xdr:to>
      <xdr:col>3</xdr:col>
      <xdr:colOff>1038224</xdr:colOff>
      <xdr:row>31</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69851</xdr:rowOff>
    </xdr:from>
    <xdr:to>
      <xdr:col>5</xdr:col>
      <xdr:colOff>196851</xdr:colOff>
      <xdr:row>35</xdr:row>
      <xdr:rowOff>104775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241300</xdr:colOff>
      <xdr:row>12</xdr:row>
      <xdr:rowOff>100012</xdr:rowOff>
    </xdr:from>
    <xdr:to>
      <xdr:col>2</xdr:col>
      <xdr:colOff>1349375</xdr:colOff>
      <xdr:row>43</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95250</xdr:colOff>
      <xdr:row>24</xdr:row>
      <xdr:rowOff>14286</xdr:rowOff>
    </xdr:from>
    <xdr:to>
      <xdr:col>7</xdr:col>
      <xdr:colOff>495299</xdr:colOff>
      <xdr:row>52</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11</xdr:row>
      <xdr:rowOff>4761</xdr:rowOff>
    </xdr:from>
    <xdr:to>
      <xdr:col>3</xdr:col>
      <xdr:colOff>847725</xdr:colOff>
      <xdr:row>28</xdr:row>
      <xdr:rowOff>85724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238125</xdr:colOff>
      <xdr:row>11</xdr:row>
      <xdr:rowOff>1587</xdr:rowOff>
    </xdr:from>
    <xdr:to>
      <xdr:col>2</xdr:col>
      <xdr:colOff>1168400</xdr:colOff>
      <xdr:row>30</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133350</xdr:colOff>
      <xdr:row>10</xdr:row>
      <xdr:rowOff>104775</xdr:rowOff>
    </xdr:from>
    <xdr:to>
      <xdr:col>2</xdr:col>
      <xdr:colOff>1924050</xdr:colOff>
      <xdr:row>27</xdr:row>
      <xdr:rowOff>80962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171449</xdr:colOff>
      <xdr:row>11</xdr:row>
      <xdr:rowOff>0</xdr:rowOff>
    </xdr:from>
    <xdr:to>
      <xdr:col>2</xdr:col>
      <xdr:colOff>581024</xdr:colOff>
      <xdr:row>27</xdr:row>
      <xdr:rowOff>33337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57149</xdr:colOff>
      <xdr:row>11</xdr:row>
      <xdr:rowOff>50800</xdr:rowOff>
    </xdr:from>
    <xdr:to>
      <xdr:col>4</xdr:col>
      <xdr:colOff>6350</xdr:colOff>
      <xdr:row>32</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292100</xdr:colOff>
      <xdr:row>10</xdr:row>
      <xdr:rowOff>176211</xdr:rowOff>
    </xdr:from>
    <xdr:to>
      <xdr:col>5</xdr:col>
      <xdr:colOff>323850</xdr:colOff>
      <xdr:row>27</xdr:row>
      <xdr:rowOff>120650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231775</xdr:colOff>
      <xdr:row>11</xdr:row>
      <xdr:rowOff>7937</xdr:rowOff>
    </xdr:from>
    <xdr:to>
      <xdr:col>6</xdr:col>
      <xdr:colOff>336550</xdr:colOff>
      <xdr:row>25</xdr:row>
      <xdr:rowOff>84137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85725</xdr:colOff>
      <xdr:row>10</xdr:row>
      <xdr:rowOff>119062</xdr:rowOff>
    </xdr:from>
    <xdr:to>
      <xdr:col>5</xdr:col>
      <xdr:colOff>342900</xdr:colOff>
      <xdr:row>25</xdr:row>
      <xdr:rowOff>4762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190499</xdr:rowOff>
    </xdr:from>
    <xdr:to>
      <xdr:col>8</xdr:col>
      <xdr:colOff>266701</xdr:colOff>
      <xdr:row>32</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228600</xdr:colOff>
      <xdr:row>14</xdr:row>
      <xdr:rowOff>17462</xdr:rowOff>
    </xdr:from>
    <xdr:to>
      <xdr:col>3</xdr:col>
      <xdr:colOff>114300</xdr:colOff>
      <xdr:row>33</xdr:row>
      <xdr:rowOff>139700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384174</xdr:colOff>
      <xdr:row>13</xdr:row>
      <xdr:rowOff>44450</xdr:rowOff>
    </xdr:from>
    <xdr:to>
      <xdr:col>3</xdr:col>
      <xdr:colOff>1371599</xdr:colOff>
      <xdr:row>32</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412750</xdr:colOff>
      <xdr:row>9</xdr:row>
      <xdr:rowOff>88900</xdr:rowOff>
    </xdr:from>
    <xdr:to>
      <xdr:col>6</xdr:col>
      <xdr:colOff>837748</xdr:colOff>
      <xdr:row>25</xdr:row>
      <xdr:rowOff>166914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361950</xdr:colOff>
      <xdr:row>10</xdr:row>
      <xdr:rowOff>114300</xdr:rowOff>
    </xdr:from>
    <xdr:to>
      <xdr:col>4</xdr:col>
      <xdr:colOff>1031691</xdr:colOff>
      <xdr:row>30</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8</xdr:row>
      <xdr:rowOff>123825</xdr:rowOff>
    </xdr:from>
    <xdr:to>
      <xdr:col>5</xdr:col>
      <xdr:colOff>735013</xdr:colOff>
      <xdr:row>29</xdr:row>
      <xdr:rowOff>69850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222250</xdr:colOff>
      <xdr:row>8</xdr:row>
      <xdr:rowOff>165100</xdr:rowOff>
    </xdr:from>
    <xdr:to>
      <xdr:col>5</xdr:col>
      <xdr:colOff>1495</xdr:colOff>
      <xdr:row>35</xdr:row>
      <xdr:rowOff>22784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82550</xdr:colOff>
      <xdr:row>9</xdr:row>
      <xdr:rowOff>31749</xdr:rowOff>
    </xdr:from>
    <xdr:to>
      <xdr:col>5</xdr:col>
      <xdr:colOff>79375</xdr:colOff>
      <xdr:row>30</xdr:row>
      <xdr:rowOff>82549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161456</xdr:colOff>
      <xdr:row>9</xdr:row>
      <xdr:rowOff>158750</xdr:rowOff>
    </xdr:from>
    <xdr:to>
      <xdr:col>5</xdr:col>
      <xdr:colOff>469900</xdr:colOff>
      <xdr:row>34</xdr:row>
      <xdr:rowOff>33616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374650</xdr:colOff>
      <xdr:row>9</xdr:row>
      <xdr:rowOff>88900</xdr:rowOff>
    </xdr:from>
    <xdr:to>
      <xdr:col>5</xdr:col>
      <xdr:colOff>742951</xdr:colOff>
      <xdr:row>30</xdr:row>
      <xdr:rowOff>179293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434976</xdr:colOff>
      <xdr:row>30</xdr:row>
      <xdr:rowOff>99918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97117</xdr:colOff>
      <xdr:row>25</xdr:row>
      <xdr:rowOff>127000</xdr:rowOff>
    </xdr:from>
    <xdr:to>
      <xdr:col>9</xdr:col>
      <xdr:colOff>575236</xdr:colOff>
      <xdr:row>53</xdr:row>
      <xdr:rowOff>149412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9</xdr:row>
      <xdr:rowOff>47625</xdr:rowOff>
    </xdr:from>
    <xdr:to>
      <xdr:col>8</xdr:col>
      <xdr:colOff>349251</xdr:colOff>
      <xdr:row>30</xdr:row>
      <xdr:rowOff>138018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11</xdr:row>
      <xdr:rowOff>52386</xdr:rowOff>
    </xdr:from>
    <xdr:to>
      <xdr:col>8</xdr:col>
      <xdr:colOff>342900</xdr:colOff>
      <xdr:row>39</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538443</xdr:colOff>
      <xdr:row>36</xdr:row>
      <xdr:rowOff>166968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29</xdr:row>
      <xdr:rowOff>123826</xdr:rowOff>
    </xdr:from>
    <xdr:to>
      <xdr:col>8</xdr:col>
      <xdr:colOff>466724</xdr:colOff>
      <xdr:row>48</xdr:row>
      <xdr:rowOff>57151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4762</xdr:rowOff>
    </xdr:from>
    <xdr:to>
      <xdr:col>8</xdr:col>
      <xdr:colOff>304800</xdr:colOff>
      <xdr:row>64</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0.00581</cdr:x>
      <cdr:y>0.91813</cdr:y>
    </cdr:from>
    <cdr:to>
      <cdr:x>0.29753</cdr:x>
      <cdr:y>0.9883</cdr:y>
    </cdr:to>
    <cdr:sp macro="" textlink="">
      <cdr:nvSpPr>
        <cdr:cNvPr id="2" name="ZoneTexte 1"/>
        <cdr:cNvSpPr txBox="1"/>
      </cdr:nvSpPr>
      <cdr:spPr>
        <a:xfrm xmlns:a="http://schemas.openxmlformats.org/drawingml/2006/main">
          <a:off x="38099" y="2990849"/>
          <a:ext cx="1914525"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Ménages à bas revenus </a:t>
          </a:r>
        </a:p>
      </cdr:txBody>
    </cdr:sp>
  </cdr:relSizeAnchor>
</c:userShapes>
</file>

<file path=xl/drawings/drawing45.xml><?xml version="1.0" encoding="utf-8"?>
<c:userShapes xmlns:c="http://schemas.openxmlformats.org/drawingml/2006/chart">
  <cdr:relSizeAnchor xmlns:cdr="http://schemas.openxmlformats.org/drawingml/2006/chartDrawing">
    <cdr:from>
      <cdr:x>0.05417</cdr:x>
      <cdr:y>0.86979</cdr:y>
    </cdr:from>
    <cdr:to>
      <cdr:x>0.30208</cdr:x>
      <cdr:y>0.97743</cdr:y>
    </cdr:to>
    <cdr:sp macro="" textlink="">
      <cdr:nvSpPr>
        <cdr:cNvPr id="2" name="ZoneTexte 1"/>
        <cdr:cNvSpPr txBox="1"/>
      </cdr:nvSpPr>
      <cdr:spPr>
        <a:xfrm xmlns:a="http://schemas.openxmlformats.org/drawingml/2006/main">
          <a:off x="247649" y="2386013"/>
          <a:ext cx="1133475" cy="2952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0.00417</cdr:x>
      <cdr:y>0.88368</cdr:y>
    </cdr:from>
    <cdr:to>
      <cdr:x>0.28958</cdr:x>
      <cdr:y>0.99132</cdr:y>
    </cdr:to>
    <cdr:sp macro="" textlink="">
      <cdr:nvSpPr>
        <cdr:cNvPr id="3" name="ZoneTexte 2"/>
        <cdr:cNvSpPr txBox="1"/>
      </cdr:nvSpPr>
      <cdr:spPr>
        <a:xfrm xmlns:a="http://schemas.openxmlformats.org/drawingml/2006/main">
          <a:off x="19049" y="2424113"/>
          <a:ext cx="13049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Ménages modestes</a:t>
          </a:r>
        </a:p>
      </cdr:txBody>
    </cdr:sp>
  </cdr:relSizeAnchor>
</c:userShapes>
</file>

<file path=xl/drawings/drawing46.xml><?xml version="1.0" encoding="utf-8"?>
<xdr:wsDr xmlns:xdr="http://schemas.openxmlformats.org/drawingml/2006/spreadsheetDrawing" xmlns:a="http://schemas.openxmlformats.org/drawingml/2006/main">
  <xdr:twoCellAnchor>
    <xdr:from>
      <xdr:col>0</xdr:col>
      <xdr:colOff>0</xdr:colOff>
      <xdr:row>15</xdr:row>
      <xdr:rowOff>47625</xdr:rowOff>
    </xdr:from>
    <xdr:to>
      <xdr:col>11</xdr:col>
      <xdr:colOff>210911</xdr:colOff>
      <xdr:row>40</xdr:row>
      <xdr:rowOff>865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21</xdr:row>
      <xdr:rowOff>0</xdr:rowOff>
    </xdr:from>
    <xdr:to>
      <xdr:col>7</xdr:col>
      <xdr:colOff>581025</xdr:colOff>
      <xdr:row>39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1400174</xdr:colOff>
      <xdr:row>13</xdr:row>
      <xdr:rowOff>119062</xdr:rowOff>
    </xdr:from>
    <xdr:to>
      <xdr:col>5</xdr:col>
      <xdr:colOff>285749</xdr:colOff>
      <xdr:row>30</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514349</xdr:colOff>
      <xdr:row>14</xdr:row>
      <xdr:rowOff>61911</xdr:rowOff>
    </xdr:from>
    <xdr:to>
      <xdr:col>5</xdr:col>
      <xdr:colOff>161924</xdr:colOff>
      <xdr:row>35</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349249</xdr:colOff>
      <xdr:row>12</xdr:row>
      <xdr:rowOff>152400</xdr:rowOff>
    </xdr:from>
    <xdr:to>
      <xdr:col>5</xdr:col>
      <xdr:colOff>406399</xdr:colOff>
      <xdr:row>32</xdr:row>
      <xdr:rowOff>52387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9525</xdr:colOff>
      <xdr:row>9</xdr:row>
      <xdr:rowOff>42862</xdr:rowOff>
    </xdr:from>
    <xdr:to>
      <xdr:col>5</xdr:col>
      <xdr:colOff>581025</xdr:colOff>
      <xdr:row>19</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9525</xdr:colOff>
      <xdr:row>12</xdr:row>
      <xdr:rowOff>142874</xdr:rowOff>
    </xdr:from>
    <xdr:to>
      <xdr:col>4</xdr:col>
      <xdr:colOff>742951</xdr:colOff>
      <xdr:row>30</xdr:row>
      <xdr:rowOff>28574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38100</xdr:colOff>
      <xdr:row>25</xdr:row>
      <xdr:rowOff>71437</xdr:rowOff>
    </xdr:from>
    <xdr:to>
      <xdr:col>8</xdr:col>
      <xdr:colOff>209550</xdr:colOff>
      <xdr:row>40</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25</xdr:row>
      <xdr:rowOff>57150</xdr:rowOff>
    </xdr:from>
    <xdr:to>
      <xdr:col>7</xdr:col>
      <xdr:colOff>285750</xdr:colOff>
      <xdr:row>43</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100011</xdr:colOff>
      <xdr:row>11</xdr:row>
      <xdr:rowOff>104775</xdr:rowOff>
    </xdr:from>
    <xdr:to>
      <xdr:col>4</xdr:col>
      <xdr:colOff>1038224</xdr:colOff>
      <xdr:row>27</xdr:row>
      <xdr:rowOff>52387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71437</xdr:colOff>
      <xdr:row>20</xdr:row>
      <xdr:rowOff>23811</xdr:rowOff>
    </xdr:from>
    <xdr:to>
      <xdr:col>4</xdr:col>
      <xdr:colOff>933450</xdr:colOff>
      <xdr:row>38</xdr:row>
      <xdr:rowOff>66674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38101</xdr:colOff>
      <xdr:row>24</xdr:row>
      <xdr:rowOff>85724</xdr:rowOff>
    </xdr:from>
    <xdr:to>
      <xdr:col>10</xdr:col>
      <xdr:colOff>19051</xdr:colOff>
      <xdr:row>57</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66675</xdr:colOff>
      <xdr:row>22</xdr:row>
      <xdr:rowOff>109535</xdr:rowOff>
    </xdr:from>
    <xdr:to>
      <xdr:col>5</xdr:col>
      <xdr:colOff>295275</xdr:colOff>
      <xdr:row>46</xdr:row>
      <xdr:rowOff>57149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20</xdr:row>
      <xdr:rowOff>28575</xdr:rowOff>
    </xdr:from>
    <xdr:to>
      <xdr:col>10</xdr:col>
      <xdr:colOff>476250</xdr:colOff>
      <xdr:row>34</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276224</xdr:colOff>
      <xdr:row>14</xdr:row>
      <xdr:rowOff>161924</xdr:rowOff>
    </xdr:from>
    <xdr:to>
      <xdr:col>5</xdr:col>
      <xdr:colOff>450849</xdr:colOff>
      <xdr:row>36</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317499</xdr:colOff>
      <xdr:row>13</xdr:row>
      <xdr:rowOff>65086</xdr:rowOff>
    </xdr:from>
    <xdr:to>
      <xdr:col>3</xdr:col>
      <xdr:colOff>412749</xdr:colOff>
      <xdr:row>34</xdr:row>
      <xdr:rowOff>146049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12</xdr:row>
      <xdr:rowOff>14286</xdr:rowOff>
    </xdr:from>
    <xdr:to>
      <xdr:col>3</xdr:col>
      <xdr:colOff>1733550</xdr:colOff>
      <xdr:row>30</xdr:row>
      <xdr:rowOff>25399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25</xdr:row>
      <xdr:rowOff>109537</xdr:rowOff>
    </xdr:from>
    <xdr:to>
      <xdr:col>3</xdr:col>
      <xdr:colOff>257176</xdr:colOff>
      <xdr:row>50</xdr:row>
      <xdr:rowOff>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9.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0.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3.bin"/></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workbookViewId="0"/>
  </sheetViews>
  <sheetFormatPr baseColWidth="10" defaultRowHeight="11.25" x14ac:dyDescent="0.2"/>
  <cols>
    <col min="1" max="16384" width="11.42578125" style="6"/>
  </cols>
  <sheetData>
    <row r="1" spans="1:15" x14ac:dyDescent="0.2">
      <c r="A1" s="4" t="s">
        <v>565</v>
      </c>
    </row>
    <row r="2" spans="1:15" x14ac:dyDescent="0.2">
      <c r="A2" s="4" t="s">
        <v>502</v>
      </c>
    </row>
    <row r="4" spans="1:15" x14ac:dyDescent="0.2">
      <c r="A4" s="4" t="s">
        <v>499</v>
      </c>
    </row>
    <row r="5" spans="1:15" ht="15" x14ac:dyDescent="0.25">
      <c r="A5" s="52" t="s">
        <v>503</v>
      </c>
      <c r="B5" s="1"/>
      <c r="C5" s="1"/>
      <c r="D5" s="1"/>
      <c r="E5" s="1"/>
      <c r="F5" s="1"/>
      <c r="G5" s="1"/>
    </row>
    <row r="6" spans="1:15" ht="15" x14ac:dyDescent="0.25">
      <c r="A6" s="52" t="s">
        <v>504</v>
      </c>
      <c r="B6" s="3"/>
      <c r="C6" s="3"/>
      <c r="D6" s="3"/>
      <c r="E6" s="3"/>
      <c r="F6" s="3"/>
      <c r="G6" s="3"/>
      <c r="H6" s="30"/>
      <c r="I6" s="30"/>
      <c r="J6" s="30"/>
      <c r="K6" s="30"/>
      <c r="L6" s="30"/>
      <c r="M6" s="30"/>
      <c r="N6" s="30"/>
      <c r="O6" s="30"/>
    </row>
    <row r="7" spans="1:15" ht="15" x14ac:dyDescent="0.25">
      <c r="A7" s="52" t="s">
        <v>505</v>
      </c>
      <c r="B7" s="1"/>
      <c r="C7" s="1"/>
      <c r="D7" s="1"/>
      <c r="E7" s="1"/>
      <c r="F7" s="1"/>
      <c r="G7" s="1"/>
    </row>
    <row r="8" spans="1:15" ht="15" x14ac:dyDescent="0.25">
      <c r="A8" s="52" t="s">
        <v>506</v>
      </c>
      <c r="B8" s="1"/>
      <c r="C8" s="1"/>
      <c r="D8" s="1"/>
      <c r="E8" s="1"/>
      <c r="F8" s="1"/>
      <c r="G8" s="1"/>
      <c r="H8" s="1"/>
      <c r="I8" s="1"/>
      <c r="J8" s="1"/>
    </row>
    <row r="9" spans="1:15" ht="15" x14ac:dyDescent="0.25">
      <c r="A9" s="52" t="s">
        <v>507</v>
      </c>
    </row>
    <row r="10" spans="1:15" ht="15" x14ac:dyDescent="0.25">
      <c r="A10" s="52" t="s">
        <v>508</v>
      </c>
      <c r="B10" s="31"/>
      <c r="C10" s="31"/>
      <c r="D10" s="31"/>
      <c r="E10" s="31"/>
      <c r="F10" s="31"/>
      <c r="G10" s="31"/>
      <c r="H10" s="30"/>
      <c r="I10" s="30"/>
      <c r="J10" s="30"/>
    </row>
    <row r="11" spans="1:15" ht="15" x14ac:dyDescent="0.25">
      <c r="A11" s="52" t="s">
        <v>509</v>
      </c>
    </row>
    <row r="12" spans="1:15" ht="15" x14ac:dyDescent="0.25">
      <c r="A12" s="53" t="s">
        <v>510</v>
      </c>
      <c r="B12" s="2"/>
      <c r="C12" s="2"/>
      <c r="D12" s="2"/>
      <c r="E12" s="2"/>
      <c r="F12" s="2"/>
      <c r="G12" s="2"/>
      <c r="H12" s="2"/>
      <c r="I12" s="2"/>
      <c r="J12" s="2"/>
    </row>
    <row r="13" spans="1:15" ht="15" x14ac:dyDescent="0.25">
      <c r="A13" s="52" t="s">
        <v>511</v>
      </c>
    </row>
    <row r="14" spans="1:15" ht="15" x14ac:dyDescent="0.25">
      <c r="A14" s="52" t="s">
        <v>512</v>
      </c>
    </row>
    <row r="15" spans="1:15" ht="15" x14ac:dyDescent="0.25">
      <c r="A15" s="52" t="s">
        <v>513</v>
      </c>
      <c r="B15" s="30"/>
      <c r="C15" s="30"/>
      <c r="D15" s="30"/>
      <c r="E15" s="30"/>
      <c r="F15" s="30"/>
      <c r="G15" s="30"/>
      <c r="H15" s="30"/>
      <c r="I15" s="30"/>
      <c r="J15" s="30"/>
      <c r="K15" s="30"/>
      <c r="L15" s="30"/>
    </row>
    <row r="16" spans="1:15" ht="12.75" customHeight="1" x14ac:dyDescent="0.25">
      <c r="A16" s="52" t="s">
        <v>550</v>
      </c>
      <c r="B16" s="1"/>
      <c r="C16" s="1"/>
      <c r="D16" s="1"/>
      <c r="E16" s="1"/>
      <c r="F16" s="1"/>
      <c r="G16" s="1"/>
      <c r="H16" s="1"/>
      <c r="I16" s="1"/>
      <c r="J16" s="1"/>
      <c r="K16" s="1"/>
    </row>
    <row r="17" spans="1:16" ht="15" x14ac:dyDescent="0.25">
      <c r="A17" s="52" t="s">
        <v>515</v>
      </c>
      <c r="B17" s="3"/>
      <c r="C17" s="3"/>
      <c r="D17" s="3"/>
      <c r="E17" s="30"/>
      <c r="F17" s="30"/>
      <c r="G17" s="30"/>
      <c r="H17" s="30"/>
      <c r="I17" s="30"/>
      <c r="J17" s="30"/>
      <c r="K17" s="30"/>
    </row>
    <row r="18" spans="1:16" ht="15" x14ac:dyDescent="0.25">
      <c r="A18" s="182" t="s">
        <v>516</v>
      </c>
      <c r="B18" s="182"/>
      <c r="C18" s="182"/>
      <c r="D18" s="182"/>
      <c r="E18" s="182"/>
      <c r="F18" s="182"/>
      <c r="G18" s="182"/>
      <c r="H18" s="182"/>
      <c r="I18" s="182"/>
      <c r="J18" s="182"/>
      <c r="K18" s="182"/>
    </row>
    <row r="19" spans="1:16" ht="15" x14ac:dyDescent="0.25">
      <c r="A19" s="52" t="s">
        <v>517</v>
      </c>
    </row>
    <row r="20" spans="1:16" ht="15" x14ac:dyDescent="0.25">
      <c r="A20" s="52" t="s">
        <v>518</v>
      </c>
    </row>
    <row r="21" spans="1:16" ht="15" x14ac:dyDescent="0.2">
      <c r="A21" s="51" t="s">
        <v>519</v>
      </c>
      <c r="B21" s="51"/>
      <c r="C21" s="51"/>
      <c r="D21" s="51"/>
      <c r="E21" s="51"/>
    </row>
    <row r="22" spans="1:16" ht="15" x14ac:dyDescent="0.25">
      <c r="A22" s="52" t="s">
        <v>520</v>
      </c>
    </row>
    <row r="23" spans="1:16" ht="15" x14ac:dyDescent="0.25">
      <c r="A23" s="52" t="s">
        <v>521</v>
      </c>
      <c r="B23" s="30"/>
      <c r="C23" s="30"/>
      <c r="D23" s="30"/>
      <c r="E23" s="30"/>
      <c r="F23" s="30"/>
      <c r="G23" s="30"/>
      <c r="H23" s="30"/>
      <c r="I23" s="30"/>
      <c r="J23" s="30"/>
      <c r="K23" s="30"/>
      <c r="L23" s="30"/>
      <c r="M23" s="30"/>
      <c r="N23" s="30"/>
      <c r="O23" s="30"/>
      <c r="P23" s="30"/>
    </row>
    <row r="24" spans="1:16" ht="15" x14ac:dyDescent="0.25">
      <c r="A24" s="52" t="s">
        <v>522</v>
      </c>
      <c r="B24" s="51"/>
      <c r="C24" s="51"/>
      <c r="D24" s="51"/>
      <c r="E24" s="51"/>
      <c r="F24" s="51"/>
      <c r="G24" s="51"/>
      <c r="H24" s="51"/>
      <c r="I24" s="51"/>
      <c r="J24" s="51"/>
      <c r="K24" s="51"/>
      <c r="L24" s="51"/>
      <c r="M24" s="51"/>
    </row>
    <row r="25" spans="1:16" ht="15" x14ac:dyDescent="0.25">
      <c r="A25" s="52" t="s">
        <v>523</v>
      </c>
      <c r="B25" s="51"/>
      <c r="C25" s="51"/>
      <c r="D25" s="51"/>
      <c r="E25" s="51"/>
      <c r="F25" s="51"/>
      <c r="G25" s="51"/>
      <c r="H25" s="51"/>
      <c r="I25" s="51"/>
      <c r="J25" s="51"/>
      <c r="K25" s="51"/>
      <c r="L25" s="51"/>
      <c r="M25" s="51"/>
      <c r="N25" s="51"/>
    </row>
    <row r="26" spans="1:16" ht="15" x14ac:dyDescent="0.25">
      <c r="A26" s="52" t="s">
        <v>524</v>
      </c>
      <c r="B26" s="10"/>
      <c r="C26" s="10"/>
      <c r="D26" s="10"/>
    </row>
    <row r="27" spans="1:16" ht="15" x14ac:dyDescent="0.25">
      <c r="A27" s="52" t="s">
        <v>525</v>
      </c>
      <c r="B27" s="10"/>
      <c r="C27" s="10"/>
      <c r="D27" s="10"/>
    </row>
    <row r="28" spans="1:16" ht="15" x14ac:dyDescent="0.25">
      <c r="A28" s="52" t="s">
        <v>526</v>
      </c>
      <c r="B28" s="10"/>
      <c r="C28" s="10"/>
      <c r="D28" s="10"/>
    </row>
    <row r="29" spans="1:16" ht="15" x14ac:dyDescent="0.25">
      <c r="A29" s="52" t="s">
        <v>527</v>
      </c>
      <c r="B29" s="10"/>
      <c r="C29" s="10"/>
      <c r="D29" s="10"/>
    </row>
    <row r="30" spans="1:16" ht="15" x14ac:dyDescent="0.25">
      <c r="A30" s="52" t="s">
        <v>528</v>
      </c>
    </row>
    <row r="31" spans="1:16" ht="15" x14ac:dyDescent="0.25">
      <c r="A31" s="52" t="s">
        <v>556</v>
      </c>
      <c r="B31" s="10"/>
      <c r="C31" s="10"/>
    </row>
    <row r="32" spans="1:16" ht="15" x14ac:dyDescent="0.25">
      <c r="A32" s="52" t="s">
        <v>530</v>
      </c>
    </row>
    <row r="33" spans="1:11" ht="15" customHeight="1" x14ac:dyDescent="0.25">
      <c r="A33" s="52" t="s">
        <v>555</v>
      </c>
      <c r="B33" s="1"/>
      <c r="C33" s="1"/>
      <c r="D33" s="1"/>
      <c r="E33" s="1"/>
      <c r="F33" s="1"/>
      <c r="G33" s="1"/>
      <c r="H33" s="1"/>
      <c r="I33" s="1"/>
      <c r="J33" s="1"/>
      <c r="K33" s="1"/>
    </row>
    <row r="34" spans="1:11" ht="15" x14ac:dyDescent="0.25">
      <c r="A34" s="52" t="s">
        <v>532</v>
      </c>
      <c r="B34" s="10"/>
      <c r="C34" s="10"/>
      <c r="D34" s="10"/>
    </row>
    <row r="35" spans="1:11" ht="15" x14ac:dyDescent="0.25">
      <c r="A35" s="52" t="s">
        <v>533</v>
      </c>
    </row>
    <row r="36" spans="1:11" ht="15" x14ac:dyDescent="0.25">
      <c r="A36" s="52" t="s">
        <v>534</v>
      </c>
      <c r="B36" s="10"/>
      <c r="C36" s="10"/>
      <c r="D36" s="10"/>
      <c r="E36" s="10"/>
      <c r="F36" s="10"/>
    </row>
    <row r="37" spans="1:11" ht="15" x14ac:dyDescent="0.25">
      <c r="A37" s="52" t="s">
        <v>535</v>
      </c>
      <c r="B37" s="10"/>
      <c r="C37" s="10"/>
      <c r="D37" s="10"/>
      <c r="E37" s="10"/>
      <c r="F37" s="10"/>
    </row>
    <row r="38" spans="1:11" ht="15" x14ac:dyDescent="0.25">
      <c r="A38" s="52" t="s">
        <v>536</v>
      </c>
      <c r="B38" s="10"/>
      <c r="C38" s="10"/>
      <c r="D38" s="10"/>
    </row>
    <row r="39" spans="1:11" ht="15" x14ac:dyDescent="0.25">
      <c r="A39" s="52" t="s">
        <v>537</v>
      </c>
      <c r="B39" s="10"/>
      <c r="C39" s="10"/>
      <c r="D39" s="10"/>
      <c r="E39" s="10"/>
    </row>
    <row r="40" spans="1:11" ht="15" x14ac:dyDescent="0.25">
      <c r="A40" s="52" t="s">
        <v>538</v>
      </c>
      <c r="B40" s="10"/>
      <c r="C40" s="10"/>
      <c r="D40" s="10"/>
    </row>
    <row r="41" spans="1:11" ht="15" x14ac:dyDescent="0.25">
      <c r="A41" s="52" t="s">
        <v>539</v>
      </c>
    </row>
    <row r="42" spans="1:11" ht="15" x14ac:dyDescent="0.25">
      <c r="A42" s="52" t="s">
        <v>540</v>
      </c>
    </row>
    <row r="43" spans="1:11" ht="15" x14ac:dyDescent="0.25">
      <c r="A43" s="52" t="s">
        <v>541</v>
      </c>
    </row>
    <row r="44" spans="1:11" ht="15" x14ac:dyDescent="0.25">
      <c r="A44" s="52" t="s">
        <v>542</v>
      </c>
    </row>
    <row r="45" spans="1:11" ht="15" x14ac:dyDescent="0.25">
      <c r="A45" s="52" t="s">
        <v>543</v>
      </c>
    </row>
    <row r="46" spans="1:11" ht="15" x14ac:dyDescent="0.25">
      <c r="A46" s="52" t="s">
        <v>544</v>
      </c>
      <c r="B46" s="1"/>
      <c r="C46" s="1"/>
      <c r="D46" s="1"/>
      <c r="E46" s="1"/>
      <c r="F46" s="1"/>
      <c r="G46" s="1"/>
      <c r="H46" s="1"/>
    </row>
    <row r="47" spans="1:11" ht="15" x14ac:dyDescent="0.25">
      <c r="A47" s="52" t="s">
        <v>545</v>
      </c>
    </row>
    <row r="48" spans="1:11" ht="15" x14ac:dyDescent="0.25">
      <c r="A48" s="52" t="s">
        <v>554</v>
      </c>
    </row>
    <row r="49" spans="1:16" ht="15" x14ac:dyDescent="0.25">
      <c r="A49" s="52" t="s">
        <v>553</v>
      </c>
    </row>
    <row r="50" spans="1:16" ht="15" x14ac:dyDescent="0.25">
      <c r="A50" s="52" t="s">
        <v>552</v>
      </c>
    </row>
    <row r="51" spans="1:16" ht="15" x14ac:dyDescent="0.25">
      <c r="A51" s="52" t="s">
        <v>551</v>
      </c>
    </row>
    <row r="53" spans="1:16" ht="15" x14ac:dyDescent="0.25">
      <c r="A53" s="35" t="s">
        <v>498</v>
      </c>
      <c r="B53" s="1"/>
      <c r="C53" s="1"/>
      <c r="D53" s="1"/>
      <c r="E53" s="1"/>
      <c r="F53" s="1"/>
      <c r="G53" s="1"/>
      <c r="H53" s="1"/>
      <c r="I53" s="1"/>
      <c r="J53" s="1"/>
      <c r="K53" s="1"/>
      <c r="L53" s="1"/>
      <c r="M53" s="1"/>
      <c r="N53" s="1"/>
    </row>
    <row r="54" spans="1:16" ht="15" customHeight="1" x14ac:dyDescent="0.2">
      <c r="A54" s="183" t="s">
        <v>304</v>
      </c>
      <c r="B54" s="183"/>
      <c r="C54" s="183"/>
      <c r="D54" s="183"/>
      <c r="E54" s="183"/>
      <c r="F54" s="183"/>
      <c r="G54" s="183"/>
      <c r="H54" s="183"/>
      <c r="I54" s="183"/>
      <c r="J54" s="183"/>
      <c r="K54" s="183"/>
      <c r="L54" s="183"/>
      <c r="M54" s="183"/>
      <c r="N54" s="183"/>
      <c r="O54" s="183"/>
      <c r="P54" s="183"/>
    </row>
    <row r="55" spans="1:16" ht="15" x14ac:dyDescent="0.25">
      <c r="A55" s="53" t="s">
        <v>481</v>
      </c>
      <c r="B55" s="1"/>
      <c r="C55" s="1"/>
      <c r="D55" s="1"/>
      <c r="E55" s="1"/>
      <c r="F55" s="1"/>
      <c r="G55" s="1"/>
      <c r="H55" s="1"/>
      <c r="I55" s="1"/>
      <c r="J55" s="1"/>
      <c r="K55" s="1"/>
      <c r="L55" s="1"/>
      <c r="M55" s="1"/>
      <c r="N55" s="1"/>
    </row>
    <row r="56" spans="1:16" ht="15" customHeight="1" x14ac:dyDescent="0.25">
      <c r="A56" s="53" t="s">
        <v>500</v>
      </c>
      <c r="B56" s="17"/>
      <c r="C56" s="17"/>
      <c r="D56" s="17"/>
      <c r="E56" s="17"/>
      <c r="F56" s="17"/>
      <c r="G56" s="17"/>
      <c r="H56" s="17"/>
      <c r="I56" s="1"/>
      <c r="J56" s="1"/>
      <c r="K56" s="1"/>
      <c r="L56" s="1"/>
      <c r="M56" s="1"/>
      <c r="N56" s="1"/>
    </row>
    <row r="57" spans="1:16" ht="15" x14ac:dyDescent="0.25">
      <c r="A57" s="51" t="s">
        <v>482</v>
      </c>
      <c r="B57" s="1"/>
      <c r="C57" s="1"/>
      <c r="D57" s="1"/>
      <c r="E57" s="1"/>
      <c r="F57" s="1"/>
      <c r="G57" s="1"/>
      <c r="H57" s="1"/>
      <c r="I57" s="1"/>
      <c r="J57" s="1"/>
      <c r="K57" s="1"/>
      <c r="L57" s="1"/>
      <c r="M57" s="1"/>
      <c r="N57" s="1"/>
    </row>
    <row r="58" spans="1:16" ht="15" x14ac:dyDescent="0.25">
      <c r="A58" s="185" t="s">
        <v>483</v>
      </c>
      <c r="B58" s="185"/>
      <c r="C58" s="185"/>
      <c r="D58" s="185"/>
      <c r="E58" s="185"/>
      <c r="F58" s="185"/>
      <c r="G58" s="1"/>
      <c r="H58" s="1"/>
      <c r="I58" s="1"/>
      <c r="J58" s="1"/>
      <c r="K58" s="1"/>
      <c r="L58" s="1"/>
      <c r="M58" s="1"/>
      <c r="N58" s="1"/>
    </row>
    <row r="59" spans="1:16" ht="15" x14ac:dyDescent="0.25">
      <c r="A59" s="51" t="s">
        <v>484</v>
      </c>
      <c r="B59" s="1"/>
      <c r="C59" s="1"/>
      <c r="D59" s="1"/>
      <c r="E59" s="1"/>
      <c r="F59" s="1"/>
      <c r="G59" s="1"/>
      <c r="H59" s="1"/>
      <c r="I59" s="1"/>
      <c r="J59" s="1"/>
      <c r="K59" s="1"/>
      <c r="L59" s="1"/>
      <c r="M59" s="1"/>
      <c r="N59" s="1"/>
    </row>
    <row r="60" spans="1:16" ht="15" x14ac:dyDescent="0.25">
      <c r="A60" s="54" t="s">
        <v>485</v>
      </c>
      <c r="B60" s="1"/>
      <c r="C60" s="1"/>
      <c r="D60" s="1"/>
      <c r="E60" s="1"/>
      <c r="F60" s="1"/>
      <c r="G60" s="1"/>
      <c r="H60" s="1"/>
      <c r="I60" s="1"/>
      <c r="J60" s="1"/>
      <c r="K60" s="1"/>
      <c r="L60" s="1"/>
      <c r="M60" s="1"/>
      <c r="N60" s="1"/>
    </row>
    <row r="61" spans="1:16" ht="15" x14ac:dyDescent="0.25">
      <c r="A61" s="51" t="s">
        <v>486</v>
      </c>
      <c r="B61" s="1"/>
      <c r="C61" s="1"/>
      <c r="D61" s="1"/>
      <c r="E61" s="1"/>
      <c r="F61" s="1"/>
      <c r="G61" s="1"/>
      <c r="H61" s="1"/>
      <c r="I61" s="1"/>
      <c r="J61" s="1"/>
      <c r="K61" s="1"/>
      <c r="L61" s="1"/>
      <c r="M61" s="1"/>
      <c r="N61" s="1"/>
    </row>
    <row r="62" spans="1:16" ht="15" customHeight="1" x14ac:dyDescent="0.2">
      <c r="A62" s="183" t="s">
        <v>487</v>
      </c>
      <c r="B62" s="183"/>
      <c r="C62" s="183"/>
      <c r="D62" s="183"/>
      <c r="E62" s="183"/>
      <c r="F62" s="183"/>
      <c r="G62" s="183"/>
      <c r="H62" s="183"/>
      <c r="I62" s="183"/>
      <c r="J62" s="183"/>
      <c r="K62" s="183"/>
      <c r="L62" s="183"/>
      <c r="M62" s="183"/>
      <c r="N62" s="183"/>
    </row>
    <row r="63" spans="1:16" ht="15" x14ac:dyDescent="0.25">
      <c r="A63" s="53" t="s">
        <v>488</v>
      </c>
      <c r="B63" s="1"/>
      <c r="C63" s="1"/>
      <c r="D63" s="1"/>
      <c r="E63" s="1"/>
      <c r="F63" s="1"/>
      <c r="G63" s="1"/>
      <c r="H63" s="1"/>
      <c r="I63" s="1"/>
      <c r="J63" s="1"/>
      <c r="K63" s="1"/>
      <c r="L63" s="1"/>
      <c r="M63" s="1"/>
      <c r="N63" s="1"/>
    </row>
    <row r="64" spans="1:16" ht="15" x14ac:dyDescent="0.25">
      <c r="A64" s="53" t="s">
        <v>489</v>
      </c>
      <c r="B64" s="1"/>
      <c r="C64" s="1"/>
      <c r="D64" s="1"/>
      <c r="E64" s="1"/>
      <c r="F64" s="1"/>
      <c r="G64" s="1"/>
      <c r="H64" s="1"/>
      <c r="I64" s="1"/>
      <c r="J64" s="1"/>
      <c r="K64" s="1"/>
      <c r="L64" s="1"/>
      <c r="M64" s="1"/>
      <c r="N64" s="1"/>
    </row>
    <row r="65" spans="1:15" ht="15" customHeight="1" x14ac:dyDescent="0.25">
      <c r="A65" s="182" t="s">
        <v>459</v>
      </c>
      <c r="B65" s="182"/>
      <c r="C65" s="182"/>
      <c r="D65" s="182"/>
      <c r="E65" s="182"/>
      <c r="F65" s="182"/>
      <c r="G65" s="182"/>
      <c r="H65" s="182"/>
      <c r="I65" s="182"/>
      <c r="J65" s="182"/>
      <c r="K65" s="182"/>
      <c r="L65" s="182"/>
      <c r="M65" s="182"/>
      <c r="N65" s="182"/>
      <c r="O65" s="182"/>
    </row>
    <row r="66" spans="1:15" ht="15" x14ac:dyDescent="0.25">
      <c r="A66" s="51" t="s">
        <v>460</v>
      </c>
      <c r="B66" s="1"/>
      <c r="C66" s="1"/>
      <c r="D66" s="1"/>
      <c r="E66" s="1"/>
      <c r="F66" s="1"/>
      <c r="G66" s="1"/>
      <c r="H66" s="1"/>
      <c r="I66" s="1"/>
      <c r="J66" s="1"/>
      <c r="K66" s="1"/>
      <c r="L66" s="1"/>
      <c r="M66" s="1"/>
      <c r="N66" s="1"/>
    </row>
    <row r="67" spans="1:15" ht="15" x14ac:dyDescent="0.25">
      <c r="A67" s="54" t="s">
        <v>462</v>
      </c>
      <c r="B67" s="1"/>
      <c r="C67" s="1"/>
      <c r="D67" s="1"/>
      <c r="E67" s="1"/>
      <c r="F67" s="1"/>
      <c r="G67" s="1"/>
      <c r="H67" s="1"/>
      <c r="I67" s="1"/>
      <c r="J67" s="1"/>
      <c r="K67" s="1"/>
      <c r="L67" s="1"/>
      <c r="M67" s="1"/>
      <c r="N67" s="1"/>
    </row>
    <row r="68" spans="1:15" ht="15" customHeight="1" x14ac:dyDescent="0.25">
      <c r="A68" s="183" t="s">
        <v>490</v>
      </c>
      <c r="B68" s="183"/>
      <c r="C68" s="183"/>
      <c r="D68" s="183"/>
      <c r="E68" s="183"/>
      <c r="F68" s="183"/>
      <c r="G68" s="183"/>
      <c r="H68" s="183"/>
      <c r="I68" s="183"/>
      <c r="J68" s="183"/>
      <c r="K68" s="183"/>
      <c r="L68" s="183"/>
      <c r="M68" s="183"/>
      <c r="N68" s="1"/>
    </row>
    <row r="69" spans="1:15" ht="15" x14ac:dyDescent="0.25">
      <c r="A69" s="51" t="s">
        <v>491</v>
      </c>
      <c r="B69" s="1"/>
      <c r="C69" s="1"/>
      <c r="D69" s="1"/>
      <c r="E69" s="1"/>
      <c r="F69" s="1"/>
      <c r="G69" s="1"/>
      <c r="H69" s="1"/>
      <c r="I69" s="1"/>
      <c r="J69" s="1"/>
      <c r="K69" s="1"/>
      <c r="L69" s="1"/>
      <c r="M69" s="1"/>
      <c r="N69" s="1"/>
    </row>
    <row r="70" spans="1:15" ht="15" x14ac:dyDescent="0.25">
      <c r="A70" s="51" t="s">
        <v>492</v>
      </c>
      <c r="B70" s="18"/>
      <c r="C70" s="18"/>
      <c r="D70" s="18"/>
      <c r="E70" s="18"/>
      <c r="F70" s="18"/>
      <c r="G70" s="18"/>
      <c r="H70" s="18"/>
      <c r="I70" s="18"/>
      <c r="J70" s="18"/>
      <c r="K70" s="18"/>
      <c r="L70" s="1"/>
      <c r="M70" s="1"/>
      <c r="N70" s="1"/>
    </row>
    <row r="71" spans="1:15" ht="15" customHeight="1" x14ac:dyDescent="0.25">
      <c r="A71" s="183" t="s">
        <v>493</v>
      </c>
      <c r="B71" s="183"/>
      <c r="C71" s="183"/>
      <c r="D71" s="183"/>
      <c r="E71" s="183"/>
      <c r="F71" s="183"/>
      <c r="G71" s="183"/>
      <c r="H71" s="183"/>
      <c r="I71" s="183"/>
      <c r="J71" s="183"/>
      <c r="K71" s="183"/>
      <c r="L71" s="183"/>
      <c r="M71" s="1"/>
      <c r="N71" s="1"/>
    </row>
    <row r="72" spans="1:15" ht="15" x14ac:dyDescent="0.25">
      <c r="A72" s="51" t="s">
        <v>494</v>
      </c>
      <c r="B72" s="1"/>
      <c r="C72" s="1"/>
      <c r="D72" s="1"/>
      <c r="E72" s="1"/>
      <c r="F72" s="1"/>
      <c r="G72" s="1"/>
      <c r="H72" s="1"/>
      <c r="I72" s="1"/>
      <c r="J72" s="1"/>
      <c r="K72" s="1"/>
      <c r="L72" s="1"/>
      <c r="M72" s="1"/>
      <c r="N72" s="1"/>
    </row>
    <row r="73" spans="1:15" ht="15" customHeight="1" x14ac:dyDescent="0.25">
      <c r="A73" s="183" t="s">
        <v>474</v>
      </c>
      <c r="B73" s="183"/>
      <c r="C73" s="183"/>
      <c r="D73" s="183"/>
      <c r="E73" s="183"/>
      <c r="F73" s="183"/>
      <c r="G73" s="183"/>
      <c r="H73" s="183"/>
      <c r="I73" s="183"/>
      <c r="J73" s="183"/>
      <c r="K73" s="183"/>
      <c r="L73" s="183"/>
      <c r="M73" s="183"/>
      <c r="N73" s="1"/>
    </row>
    <row r="74" spans="1:15" ht="11.25" customHeight="1" x14ac:dyDescent="0.2">
      <c r="A74" s="51" t="s">
        <v>495</v>
      </c>
      <c r="B74" s="18"/>
      <c r="C74" s="18"/>
      <c r="D74" s="18"/>
      <c r="E74" s="18"/>
      <c r="F74" s="18"/>
      <c r="G74" s="18"/>
      <c r="H74" s="18"/>
      <c r="I74" s="18"/>
      <c r="J74" s="18"/>
      <c r="K74" s="18"/>
      <c r="L74" s="18"/>
      <c r="M74" s="18"/>
      <c r="N74" s="18"/>
    </row>
    <row r="75" spans="1:15" ht="15" customHeight="1" x14ac:dyDescent="0.25">
      <c r="A75" s="51" t="s">
        <v>501</v>
      </c>
      <c r="B75" s="18"/>
      <c r="C75" s="18"/>
      <c r="D75" s="18"/>
      <c r="E75" s="18"/>
      <c r="F75" s="18"/>
      <c r="G75" s="18"/>
      <c r="H75" s="18"/>
      <c r="I75" s="18"/>
      <c r="J75" s="18"/>
      <c r="K75" s="18"/>
      <c r="L75" s="18"/>
      <c r="M75" s="18"/>
      <c r="N75" s="1"/>
    </row>
    <row r="76" spans="1:15" ht="15" customHeight="1" x14ac:dyDescent="0.2">
      <c r="A76" s="51" t="s">
        <v>496</v>
      </c>
      <c r="B76" s="18"/>
      <c r="C76" s="18"/>
      <c r="D76" s="18"/>
      <c r="E76" s="18"/>
      <c r="F76" s="18"/>
      <c r="G76" s="18"/>
      <c r="H76" s="18"/>
      <c r="I76" s="18"/>
      <c r="J76" s="18"/>
      <c r="K76" s="18"/>
      <c r="L76" s="18"/>
      <c r="M76" s="18"/>
      <c r="N76" s="18"/>
    </row>
    <row r="77" spans="1:15" ht="15" x14ac:dyDescent="0.25">
      <c r="A77" s="51" t="s">
        <v>497</v>
      </c>
      <c r="B77" s="1"/>
      <c r="C77" s="1"/>
      <c r="D77" s="1"/>
      <c r="E77" s="1"/>
      <c r="F77" s="1"/>
      <c r="G77" s="1"/>
      <c r="H77" s="1"/>
      <c r="I77" s="1"/>
      <c r="J77" s="1"/>
      <c r="K77" s="1"/>
      <c r="L77" s="1"/>
      <c r="M77" s="1"/>
      <c r="N77" s="1"/>
    </row>
    <row r="78" spans="1:15" ht="15" x14ac:dyDescent="0.25">
      <c r="A78" s="55" t="s">
        <v>479</v>
      </c>
      <c r="B78" s="1"/>
      <c r="C78" s="1"/>
      <c r="D78" s="1"/>
      <c r="E78" s="1"/>
      <c r="F78" s="1"/>
      <c r="G78" s="1"/>
      <c r="H78" s="1"/>
      <c r="I78" s="1"/>
      <c r="J78" s="1"/>
      <c r="K78" s="1"/>
      <c r="L78" s="1"/>
      <c r="M78" s="1"/>
      <c r="N78" s="1"/>
    </row>
    <row r="79" spans="1:15" ht="15" x14ac:dyDescent="0.25">
      <c r="A79" s="184" t="s">
        <v>480</v>
      </c>
      <c r="B79" s="184"/>
      <c r="C79" s="184"/>
      <c r="D79" s="184"/>
      <c r="E79" s="184"/>
      <c r="F79" s="184"/>
      <c r="G79" s="184"/>
      <c r="H79" s="184"/>
      <c r="I79" s="184"/>
      <c r="J79" s="184"/>
      <c r="K79" s="184"/>
      <c r="L79" s="184"/>
      <c r="M79" s="184"/>
      <c r="N79" s="1"/>
    </row>
  </sheetData>
  <mergeCells count="9">
    <mergeCell ref="A18:K18"/>
    <mergeCell ref="A73:M73"/>
    <mergeCell ref="A79:M79"/>
    <mergeCell ref="A54:P54"/>
    <mergeCell ref="A62:N62"/>
    <mergeCell ref="A65:O65"/>
    <mergeCell ref="A68:M68"/>
    <mergeCell ref="A58:F58"/>
    <mergeCell ref="A71:L71"/>
  </mergeCells>
  <hyperlinks>
    <hyperlink ref="A54:P54" location="'Article 2 - Tableau 1'!A1" display="Tableau 1 • Revenu moyen mensuel, dépenses mensuelles brutes de logement moyennes et taux d’effort brut agrégé, selon le niveau de vie et le statut d’occupation des ménages, en 2013"/>
    <hyperlink ref="A55" location="'Article 2 - Tableau 2'!A1" display="Tableau 2 • Dépenses mensuelles moyennes de logement brutes, nombre moyen de personnes par ménage, superficie  par habitant et dépenses mensuelles au m², selon le statut du ménage, en 2013"/>
    <hyperlink ref="A56" location="'Article 2 - Tableau 3'!A1" display="Tableau 3 • Statut d’occupation et niveau de vie des ménages bénéficiaires d’une aide au logement, en 2013 "/>
    <hyperlink ref="A57" location="'Article 2 - Tableau 4'!A1" display="Tableau 4 • Part de bénéficiaires et montant moyen mensuel des aides au logement qu'ils perçoivent, selon le statut d’occupation et le niveau de vie des ménages, en 2013 "/>
    <hyperlink ref="A58:F58" location="'Article 2 - Tableau 5'!A1" display="Tableau 5 • Dépenses mensuelles moyennes nettes et brutes de logement des ménages, selon le statut d’occupation et le niveau de vie, en 2013 "/>
    <hyperlink ref="A59" location="'Article 2 - Tableau 6'!A1" display="Tableau 6 • Taux d’effort net agrégé des ménages, selon leur type de commune, en 2013 "/>
    <hyperlink ref="A60" location="'Article 2 - Tableau 7'!A1" display="Tableau 7 • Taux d’effort net agrégé des ménages, selon leur composition familiale, en 2013 "/>
    <hyperlink ref="A61" location="'Article 2 - Tableau 8'!A1" display="Tableau 8 • Caractéristiques sociodémographiques des ménages ayant ou n’ayant pas un taux d’effort net élevé, en 2013 "/>
    <hyperlink ref="A62:N62" location="'Article 2 - Tableau 9'!A1" display="Tableau 9 • Coefficients associés à chaque caractéristique des ménages dans l’estimation de la probabilité pour les ménages à bas revenus d’avoir un taux d’effort élevé net (&gt;40 %)"/>
    <hyperlink ref="A63" location="'Article 2 - Graphique 1'!A1" display="Graphique 1 • Répartition des dépenses brutes de logement, selon le niveau de vie et le statut d’occupation des ménages, en 2013 "/>
    <hyperlink ref="A64" location="'Article 2 - Graphique 1 bis'!A1" display="Graphique 1 bis • Montant mensuel moyen des charges et des taxes (taxe foncière et taxe d’habitation) pour les propriétaires et les accédants, selon leur niveau de vie, en 2013 "/>
    <hyperlink ref="A65:O65" location="'Article 2 - Graphique 2'!A1" display="Graphique 2 • Distribution du ratio des aides au logement sur les dépenses de logement pour les ménages locataires à bas revenus et modestes bénéficiaires de ces aides, en 2013 "/>
    <hyperlink ref="A66" location="'Article 2 - Graphique 3'!A1" display="Graphique 3 • Taux d’effort nets agrégés, selon le statut d’occupation et le niveau de vie des ménages, en 2013 "/>
    <hyperlink ref="A67" location="'Article 2 - Tableau 4'!A1" display="Graphique 4 • Taux d’effort brut et net agrégés, selon le statut d’occupation et le niveau de vie des ménages, en 2013 "/>
    <hyperlink ref="A68:M68" location="'Article 2 - Graphique 5'!A1" display="Graphique 5 • Revenu mensuel moyen après dépenses nettes de logement des ménages, selon leur statut d’occupation et leur niveau de vie, en 2013 "/>
    <hyperlink ref="A69" location="'Article 2 - Graphique 5bis'!A1" display="Graphique 5 bis • Revenu mensuel moyen après dépenses nettes de logement par UC, selon le statut d’occupation des ménages et leur niveau de vie, en 2013 "/>
    <hyperlink ref="A70" location="'Article 2 - Graphique 6'!A1" display="Graphique 6 • Taux d’effort net agrégé des ménages à bas revenus, selon leur type de commune et leur statut d’occupation, en 2013 "/>
    <hyperlink ref="A71:L71" location="'Article 2 - Graphique 7'!A1" display="Graphique 7 • Taux d’effort net agrégé des ménages à bas revenus, selon leur composition familiale et leur statut d’occupation, en 2013 "/>
    <hyperlink ref="A72" location="'Article 2 - Graphique 8'!A1" display="Graphique 8 • Taux d’effort nets agrégés en 2001 et 2013, selon le statut d’occupation et le niveau de vie du ménage "/>
    <hyperlink ref="A73:M73" location="'Article 2 - Graphique 9'!A1" display="Graphique 9 • Montant mensuel moyen des dépenses brutes de logement en 2001 et 2013, selon le niveau de vie et le statut d’occupation des ménages "/>
    <hyperlink ref="A74" location="'Article 2 - Graphique 10'!A1" display="Graphique 10 • Part de chaque poste de dépense dans la variation des dépenses mensuelles brutes de logement entre 2001 et 2013 selon le niveau de vie et le statut d’occupation des ménages "/>
    <hyperlink ref="A75" location="'Article 2 - Graphique 11'!A1" display="Graphique 11 • Part agrégée des dépenses de logement couvertes par les aides au logement entre 2001 et 2013, selon le niveau de vie et le statut d’occupation des ménages "/>
    <hyperlink ref="A76" location="'Article 2 - Graphique 12'!A1" display="Graphique 12 • Évolution du revenu moyen en euros constants entre 2001 et 2013, selon le niveau de vie et le statut d’occupation des ménages"/>
    <hyperlink ref="A77" location="'Article 2 - Encadré 2 tableau 1'!A1" display="Encadré 2 - Tableau 1 • Taux de croissance du plafond de loyer, du forfait charges, de l'indice des prix à la consommation (IPC) et de la composante loyers de l’IPC, entre 2001 et 2013"/>
    <hyperlink ref="A78" location="'Article 2 - Encadré 3 graph 1'!A1" display="Encadré 3 - Graphique 1 • Taux d’effort net agrégé des ménages, selon l’indicateur de surpeuplement de leur logement, leur statut d’occupation et leur niveau de vie, en 2013 "/>
    <hyperlink ref="A79:M79" location="'Article 2 - Encadré 3 graph 2'!A1" display="Encadré 3 - Graphique 2 • Taux d’effort net agrégé des ménages, selon le fait que leur logement présente un défaut de qualité, leur statut d’occupation et leur niveau de vie, en 2013 "/>
    <hyperlink ref="A5" location="'Article 1 - tableau 1'!A1" display="Tableau 1 • Niveau de vie mensuel des ménages à bas revenus, modestes et plus aisés en 2013"/>
    <hyperlink ref="A6" location="'Article 1 - tableau 2'!A1" display="Tableau 2 • Evolution des caractéristiques sociodémographiques des ménages à bas revenus, modestes et plus aisés entre 1996 et 2013 (en %)"/>
    <hyperlink ref="A7" location="'Article 1 - tableau 3'!A1" display="Tableau 3 • Évolution des caractéristiques liées à l’activité des ménages à bas revenus, modestes et plus aisés entre 1996 et 2013 (en %)"/>
    <hyperlink ref="A8" location="'Article 1 - tableau 4'!A1" display="Tableau 4 • Estimation d’un modèle logistique multinomial d’appartenance aux ménages à bas revenus, modestes ou plus aisés, en 2013"/>
    <hyperlink ref="A9" location="'Article 1 - Graphique 1'!A1" display="Graphique 1 • Répartition par statut d’occupation des ménages, selon le niveau de vie, de 1996 à 2013 (en %)"/>
    <hyperlink ref="A10" location="'Article 1 - Graphique 2'!A1" display="Graphique 2 • Répartition par statut d’occupation des ménages, selon le niveau de vie, de 1996 à 2013, pour les ménages dont la personne de référence a entre 30 et 49 ans (en %)"/>
    <hyperlink ref="A11" location="'Article 1 - Graphique 3'!A1" display="Graphique 3 • Répartition par statut d’occupation des ménages à bas revenus, selon la composition familiale, en 2013 (en %)"/>
    <hyperlink ref="A12" location="'Article 1 - Graphique 4'!A1" display="'Article 1 - Graphique 4'!A1"/>
    <hyperlink ref="A13" location="'Article 1 - Graphique 5'!A1" display="Graphique 5 • Répartition par type de logement des ménages, selon le niveau de vie, de 1996 à 2013 (en %)"/>
    <hyperlink ref="A14" location="'Article 1 - Graphique 6'!A1" display="Graphique 6 • Répartition par type de commune des ménages, selon le niveau de vie, de 1996 à 2013 (en %)"/>
    <hyperlink ref="A15" location="'Article 1 - Graphique 7'!A1" display="Graphique 7 • Répartition des ménages en fonction de leur nombre de déménagements depuis quatre ans, selon le niveau de vie, en 2013 (en %)"/>
    <hyperlink ref="A16" location="'Article 1 - Graphique 8'!A1" display="Graphique 8 • Répartition des ménages en fonction de la raison ayant contraint le ménage à quitter son logement, selon le niveau de vie, en 2013 (en %) "/>
    <hyperlink ref="A17" location="'Article 1 - Graphique 9'!A1" display="Graphique 9 • Répartition des ménages en fonction de la raison principale de leur dernier déménagement, selon le niveau de vie, en 2013 (en %) "/>
    <hyperlink ref="A18:K18" location="'Article 1 - Graphique 10'!A1" display="Graphique 10 • Répartition par statut d'occupation des ménages, selon le niveau de vie et l'âge de la personne de référence, en 2013 (en %)"/>
    <hyperlink ref="A19" location="'Article 1 - Graphique 11'!A1" display="Graphique 11 • Taux de surpeuplement selon le niveau de vie des ménages, depuis 1996 (en %)"/>
    <hyperlink ref="A20" location="'Article 1 - Graphique 12'!A1" display="Graphique 12 • Taux de surpeuplement des ménages à bas revenus selon le statut d'occupation, depuis 1996 (en %)"/>
    <hyperlink ref="A21" location="'Article 1 - Graphique 13'!A1" display="Graphique 13 • Taux de surpeuplement des ménages à bas revenus, selon la tranche de l'unité urbaine, depuis 1996 (en %)"/>
    <hyperlink ref="A22" location="'Article 1 - Graphique 14'!A1" display="Graphique 14 • Taux de surpeuplement selon le niveau de vie et la composition familiale des ménages, en 2013 (en %)"/>
    <hyperlink ref="A23" location="'Article 1 - Graphique 15'!A1" display="Graphique 15 • Part des ménages vivant dans un logement sans le confort sanitaire de base, selon le niveau de vie, depuis 1996 (en %)"/>
    <hyperlink ref="A24" location="'Article 1 - Graphique 16'!A1" display="'Article 1 - Graphique 16'!A1"/>
    <hyperlink ref="A25" location="'Article 1 - Graphique 17'!A1" display="'Article 1 - Graphique 17'!A1"/>
    <hyperlink ref="A26" location="'Article 1 - Graphique 18'!A1" display="Graphique 18 • Part des ménages selon le nombre de difficultés de logement subies et le niveau de vie, en 2013 (en %)"/>
    <hyperlink ref="A27" location="'Article 1 - Graphique 19'!A1" display="Graphique 19 • Part des ménages subissant au moins 3 difficultés de logement selon le statut d'occupation et le niveau de vie, en 2013 (en %)"/>
    <hyperlink ref="A28" location="'Article 1 - Graphique 20'!A1" display="Graphique 20 • Part des ménages vivant dans un logement ayant des défauts de qualité, selon le niveau de vie, en 2013 (en %)"/>
    <hyperlink ref="A29" location="'Article 1 - Graphique 21'!A1" display="Graphique 21 • Part des ménages confrontés aux 16 difficultés composant l'indicateur de défaut de qualité du logement, selon le niveau de vie, en 2013 (en %)"/>
    <hyperlink ref="A30" location="'Article 1 - Graphique 22'!A1" display="Graphique 22 • Part des ménages subissant des nuisances sonores, selon le niveau de vie, en 2013 (en %)"/>
    <hyperlink ref="A31" location="'Article 1 - Graphique 23'!A1" display="Graphique 23 • Part des ménages confrontés à la délinquance, au vandalisme et opinion sur la sécurité du quartier, selon le niveau de vie, en 2013 (en %)"/>
    <hyperlink ref="A32" location="'Article 1 - Graphique 24'!A1" display="Graphique 24 •  Part des ménages confrontés aux problèmes environnementaux, selon le niveau de vie, en 2013 (en %)"/>
    <hyperlink ref="A33" location="'Article 1 - Graphique 25'!A1" display="Graphique 25 • Part des ménages selon l'accessibilité du logement et la proximité des commerces et des services, selon le niveau de vie, en 2013 (en %)"/>
    <hyperlink ref="A34" location="'Article 1 - Graphique 26'!A1" display="Graphique 26 • Part des ménages selon leur opinion sur leurs conditions de logement, et leur souhait de déménager, selon le niveau de vie, en 2013 (en %)"/>
    <hyperlink ref="A35" location="'Article 1 - Graphique 27'!A1" display="Graphique 27 • Part des ménages souhaitant déménager, selon le niveau de vie, depuis 1996 (en %)"/>
    <hyperlink ref="A36" location="'Article 1 - Graphique 28'!A1" display="Graphique 28 • Part des ménages jugeant leurs conditions de logement comme mauvaises, selon le niveau de vie, depuis 1996 (en %)"/>
    <hyperlink ref="A37" location="'Article 1 - Graphique 29'!A1" display="Graphique 29 • Part des ménages déclarant avoir de mauvaises conditions de logement, selon le niveau de vie et le statut d'occupation, en 2013 (en %)"/>
    <hyperlink ref="A38" location="'Article 1 - Graphique 30'!A1" display="Graphique 30 • Part des ménages jugeant leurs conditions de logement mauvaises, selon le niveau de vie et la composition familiale, en 2013 (en %)"/>
    <hyperlink ref="A39" location="'Article 1 - Graphique 31'!A1" display="Graphique 31 • Part des ménages jugeant leurs conditions de logement mauvaises, selon le niveau de vie et l'âge de la personne de référence,  en 2013 (en %)"/>
    <hyperlink ref="A40" location="'Article 1 - Tableau 5'!A1" display="Tableau 5 • Part de profils de ménages étudiés selon le niveau de vie, en 2013 (en %)"/>
    <hyperlink ref="A41" location="'Article 1 - Graphique 32 '!A1" display="Graphique 32 • Conditions de logement des personnes seules de moins de 65 ans à bas revenus, en 2013"/>
    <hyperlink ref="A42" location="'Article 1 - Graphique 33'!A1" display="Graphique 33 • Conditions de logement des familles monoparentales à bas revenus, en 2013"/>
    <hyperlink ref="A43" location="'Article 1 - Graphique 34'!A1" display="Graphique 34 • Conditions de logement des ménages de nationalité étrangère à bas revenus, en 2013"/>
    <hyperlink ref="A44" location="'Article 1 - Graphique 35'!A1" display="Graphique 35 • Conditions de logement des ménages de moins de 30 ans à bas revenus, en 2013"/>
    <hyperlink ref="A45" location="'Article 1 - Graphique 35'!A1" display="Graphique 36 • Conditions de logement des couples à bas revenus avec trois enfants ou plus, en 2013"/>
    <hyperlink ref="A46" location="'Article 1 - Graphique 37'!A1" display="Graphique 37 • Conditions de logement des couples à bas revenus dont les deux membres ne sont ni en emploi, ni à la retraite, en 2013"/>
    <hyperlink ref="A47" location="'Article 1 - Graphique 38'!A1" display="Graphique 38 • Conditions de logement des ménages modestes de plus de 65 ans, en 2013"/>
    <hyperlink ref="A48" location="'Article 1 - Encadré - graph 1'!A1" display="Article 1 - Encadré - Graphique 1 • Conditions de logement des ménages ruraux à bas revenus, en 2013"/>
    <hyperlink ref="A49" location="'Article 1 - Encadré - graph 2'!A1" display="Article 1 - Encadré - Graphique 2 • Conditions de logement des ménages ruraux modestes, en 2013"/>
    <hyperlink ref="A50" location="'Article 1 - Annexe 2 - Tab A'!A1" display="Article 1 - Annexe 2 - Tableau A • Conditions de logement des profils de ménages à bas revenus et modestes en 2013 (en %)"/>
    <hyperlink ref="A51" location="'Article 1 - Annexe 2 - Tab B'!A1" display="Article 1 - Annexe 2 - Tableau B • Statut d'occupation et types de communes des profils de ménages à bas revenus et modestes en 2013 (en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heetViews>
  <sheetFormatPr baseColWidth="10" defaultRowHeight="11.25" x14ac:dyDescent="0.2"/>
  <cols>
    <col min="1" max="1" width="26.28515625" style="6" customWidth="1"/>
    <col min="2" max="2" width="12.28515625" style="6" customWidth="1"/>
    <col min="3" max="16384" width="11.42578125" style="6"/>
  </cols>
  <sheetData>
    <row r="1" spans="1:13" x14ac:dyDescent="0.2">
      <c r="A1" s="4" t="s">
        <v>511</v>
      </c>
    </row>
    <row r="3" spans="1:13" x14ac:dyDescent="0.2">
      <c r="A3" s="11"/>
      <c r="B3" s="201" t="s">
        <v>6</v>
      </c>
      <c r="C3" s="201"/>
      <c r="D3" s="201"/>
      <c r="E3" s="201"/>
      <c r="F3" s="201" t="s">
        <v>8</v>
      </c>
      <c r="G3" s="201"/>
      <c r="H3" s="201"/>
      <c r="I3" s="201"/>
      <c r="J3" s="201" t="s">
        <v>13</v>
      </c>
      <c r="K3" s="201"/>
      <c r="L3" s="201"/>
      <c r="M3" s="201"/>
    </row>
    <row r="4" spans="1:13" x14ac:dyDescent="0.2">
      <c r="A4" s="11"/>
      <c r="B4" s="95">
        <v>1996</v>
      </c>
      <c r="C4" s="95">
        <v>2001</v>
      </c>
      <c r="D4" s="97">
        <v>2006</v>
      </c>
      <c r="E4" s="97">
        <v>2013</v>
      </c>
      <c r="F4" s="95">
        <v>1996</v>
      </c>
      <c r="G4" s="95">
        <v>2001</v>
      </c>
      <c r="H4" s="97">
        <v>2006</v>
      </c>
      <c r="I4" s="97">
        <v>2013</v>
      </c>
      <c r="J4" s="95">
        <v>1996</v>
      </c>
      <c r="K4" s="95">
        <v>2001</v>
      </c>
      <c r="L4" s="97">
        <v>2006</v>
      </c>
      <c r="M4" s="97">
        <v>2013</v>
      </c>
    </row>
    <row r="5" spans="1:13" x14ac:dyDescent="0.2">
      <c r="A5" s="61" t="s">
        <v>65</v>
      </c>
      <c r="B5" s="96">
        <v>49.9</v>
      </c>
      <c r="C5" s="96">
        <v>48</v>
      </c>
      <c r="D5" s="96">
        <v>45.2</v>
      </c>
      <c r="E5" s="96">
        <v>41.6</v>
      </c>
      <c r="F5" s="96">
        <v>58.7</v>
      </c>
      <c r="G5" s="96">
        <v>57.6</v>
      </c>
      <c r="H5" s="96">
        <v>56.4</v>
      </c>
      <c r="I5" s="96">
        <v>57.1</v>
      </c>
      <c r="J5" s="96">
        <v>59.5</v>
      </c>
      <c r="K5" s="96">
        <v>61.4</v>
      </c>
      <c r="L5" s="96">
        <v>61.4</v>
      </c>
      <c r="M5" s="96">
        <v>63.5</v>
      </c>
    </row>
    <row r="6" spans="1:13" x14ac:dyDescent="0.2">
      <c r="A6" s="61" t="s">
        <v>66</v>
      </c>
      <c r="B6" s="96">
        <v>50.1</v>
      </c>
      <c r="C6" s="96">
        <v>52</v>
      </c>
      <c r="D6" s="96">
        <v>54.8</v>
      </c>
      <c r="E6" s="96">
        <v>58.4</v>
      </c>
      <c r="F6" s="96">
        <v>41.3</v>
      </c>
      <c r="G6" s="96">
        <v>42.4</v>
      </c>
      <c r="H6" s="96">
        <v>43.6</v>
      </c>
      <c r="I6" s="96">
        <v>42.9</v>
      </c>
      <c r="J6" s="96">
        <v>40.5</v>
      </c>
      <c r="K6" s="96">
        <v>38.6</v>
      </c>
      <c r="L6" s="96">
        <v>38.6</v>
      </c>
      <c r="M6" s="96">
        <v>36.5</v>
      </c>
    </row>
    <row r="7" spans="1:13" x14ac:dyDescent="0.2">
      <c r="A7" s="61"/>
      <c r="B7" s="96">
        <v>100</v>
      </c>
      <c r="C7" s="96">
        <v>100</v>
      </c>
      <c r="D7" s="96">
        <v>100</v>
      </c>
      <c r="E7" s="96">
        <v>100</v>
      </c>
      <c r="F7" s="96">
        <v>100</v>
      </c>
      <c r="G7" s="96">
        <v>100</v>
      </c>
      <c r="H7" s="96">
        <v>100</v>
      </c>
      <c r="I7" s="96">
        <v>100</v>
      </c>
      <c r="J7" s="96">
        <v>100</v>
      </c>
      <c r="K7" s="96">
        <v>100</v>
      </c>
      <c r="L7" s="96">
        <v>100</v>
      </c>
      <c r="M7" s="96">
        <v>100</v>
      </c>
    </row>
    <row r="8" spans="1:13" x14ac:dyDescent="0.2">
      <c r="A8" s="189" t="s">
        <v>273</v>
      </c>
      <c r="B8" s="193"/>
      <c r="C8" s="193"/>
      <c r="D8" s="193"/>
      <c r="E8" s="193"/>
      <c r="F8" s="193"/>
      <c r="G8" s="10"/>
    </row>
    <row r="9" spans="1:13" x14ac:dyDescent="0.2">
      <c r="A9" s="189" t="s">
        <v>225</v>
      </c>
      <c r="B9" s="193"/>
      <c r="C9" s="193"/>
      <c r="D9" s="193"/>
      <c r="E9" s="193"/>
      <c r="F9" s="193"/>
      <c r="G9" s="193"/>
    </row>
    <row r="10" spans="1:13" x14ac:dyDescent="0.2">
      <c r="A10" s="189" t="s">
        <v>274</v>
      </c>
      <c r="B10" s="193"/>
      <c r="C10" s="193"/>
    </row>
    <row r="30" ht="18.600000000000001" customHeight="1" x14ac:dyDescent="0.2"/>
  </sheetData>
  <mergeCells count="6">
    <mergeCell ref="A10:C10"/>
    <mergeCell ref="B3:E3"/>
    <mergeCell ref="F3:I3"/>
    <mergeCell ref="J3:M3"/>
    <mergeCell ref="A9:G9"/>
    <mergeCell ref="A8:F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opLeftCell="A5" workbookViewId="0"/>
  </sheetViews>
  <sheetFormatPr baseColWidth="10" defaultRowHeight="11.25" x14ac:dyDescent="0.2"/>
  <cols>
    <col min="1" max="1" width="23.28515625" style="6" customWidth="1"/>
    <col min="2" max="16384" width="11.42578125" style="6"/>
  </cols>
  <sheetData>
    <row r="1" spans="1:13" x14ac:dyDescent="0.2">
      <c r="A1" s="4" t="s">
        <v>512</v>
      </c>
    </row>
    <row r="3" spans="1:13" x14ac:dyDescent="0.2">
      <c r="A3" s="11"/>
      <c r="B3" s="201" t="s">
        <v>6</v>
      </c>
      <c r="C3" s="201"/>
      <c r="D3" s="201"/>
      <c r="E3" s="201"/>
      <c r="F3" s="201" t="s">
        <v>8</v>
      </c>
      <c r="G3" s="201"/>
      <c r="H3" s="201"/>
      <c r="I3" s="201"/>
      <c r="J3" s="201" t="s">
        <v>13</v>
      </c>
      <c r="K3" s="201"/>
      <c r="L3" s="201"/>
      <c r="M3" s="201"/>
    </row>
    <row r="4" spans="1:13" x14ac:dyDescent="0.2">
      <c r="A4" s="11"/>
      <c r="B4" s="97">
        <v>1996</v>
      </c>
      <c r="C4" s="97">
        <v>2001</v>
      </c>
      <c r="D4" s="97">
        <v>2006</v>
      </c>
      <c r="E4" s="97">
        <v>2013</v>
      </c>
      <c r="F4" s="97">
        <v>1996</v>
      </c>
      <c r="G4" s="97">
        <v>2001</v>
      </c>
      <c r="H4" s="97">
        <v>2006</v>
      </c>
      <c r="I4" s="97">
        <v>2013</v>
      </c>
      <c r="J4" s="97">
        <v>1996</v>
      </c>
      <c r="K4" s="97">
        <v>2001</v>
      </c>
      <c r="L4" s="97">
        <v>2006</v>
      </c>
      <c r="M4" s="97">
        <v>2013</v>
      </c>
    </row>
    <row r="5" spans="1:13" x14ac:dyDescent="0.2">
      <c r="A5" s="61" t="s">
        <v>50</v>
      </c>
      <c r="B5" s="61">
        <v>29.1</v>
      </c>
      <c r="C5" s="61">
        <v>25.2</v>
      </c>
      <c r="D5" s="61">
        <v>23.4</v>
      </c>
      <c r="E5" s="61">
        <v>18.8</v>
      </c>
      <c r="F5" s="61">
        <v>28.6</v>
      </c>
      <c r="G5" s="61">
        <v>28.3</v>
      </c>
      <c r="H5" s="61">
        <v>28.4</v>
      </c>
      <c r="I5" s="61">
        <v>24.1</v>
      </c>
      <c r="J5" s="61">
        <v>21.8</v>
      </c>
      <c r="K5" s="61">
        <v>21.6</v>
      </c>
      <c r="L5" s="61">
        <v>23.5</v>
      </c>
      <c r="M5" s="61">
        <v>22.4</v>
      </c>
    </row>
    <row r="6" spans="1:13" x14ac:dyDescent="0.2">
      <c r="A6" s="61" t="s">
        <v>67</v>
      </c>
      <c r="B6" s="61">
        <v>30.6</v>
      </c>
      <c r="C6" s="61">
        <v>32.5</v>
      </c>
      <c r="D6" s="61">
        <v>32.799999999999997</v>
      </c>
      <c r="E6" s="61">
        <v>33.299999999999997</v>
      </c>
      <c r="F6" s="61">
        <v>33.700000000000003</v>
      </c>
      <c r="G6" s="61">
        <v>32.6</v>
      </c>
      <c r="H6" s="61">
        <v>31.1</v>
      </c>
      <c r="I6" s="61">
        <v>35.799999999999997</v>
      </c>
      <c r="J6" s="61">
        <v>28.4</v>
      </c>
      <c r="K6" s="61">
        <v>28.9</v>
      </c>
      <c r="L6" s="61">
        <v>28.8</v>
      </c>
      <c r="M6" s="61">
        <v>29.7</v>
      </c>
    </row>
    <row r="7" spans="1:13" x14ac:dyDescent="0.2">
      <c r="A7" s="61" t="s">
        <v>68</v>
      </c>
      <c r="B7" s="61">
        <v>29.4</v>
      </c>
      <c r="C7" s="61">
        <v>30.3</v>
      </c>
      <c r="D7" s="61">
        <v>32.200000000000003</v>
      </c>
      <c r="E7" s="61">
        <v>33.9</v>
      </c>
      <c r="F7" s="61">
        <v>26.6</v>
      </c>
      <c r="G7" s="61">
        <v>27.3</v>
      </c>
      <c r="H7" s="61">
        <v>29.3</v>
      </c>
      <c r="I7" s="61">
        <v>29.1</v>
      </c>
      <c r="J7" s="61">
        <v>28.4</v>
      </c>
      <c r="K7" s="61">
        <v>28.6</v>
      </c>
      <c r="L7" s="61">
        <v>28.1</v>
      </c>
      <c r="M7" s="61">
        <v>28.8</v>
      </c>
    </row>
    <row r="8" spans="1:13" x14ac:dyDescent="0.2">
      <c r="A8" s="61" t="s">
        <v>69</v>
      </c>
      <c r="B8" s="61">
        <v>10.9</v>
      </c>
      <c r="C8" s="61">
        <v>12</v>
      </c>
      <c r="D8" s="61">
        <v>11.6</v>
      </c>
      <c r="E8" s="61">
        <v>14</v>
      </c>
      <c r="F8" s="61">
        <v>11.1</v>
      </c>
      <c r="G8" s="61">
        <v>11.8</v>
      </c>
      <c r="H8" s="61">
        <v>11.2</v>
      </c>
      <c r="I8" s="61">
        <v>11</v>
      </c>
      <c r="J8" s="61">
        <v>21.4</v>
      </c>
      <c r="K8" s="61">
        <v>20.9</v>
      </c>
      <c r="L8" s="61">
        <v>19.600000000000001</v>
      </c>
      <c r="M8" s="61">
        <v>19.100000000000001</v>
      </c>
    </row>
    <row r="9" spans="1:13" x14ac:dyDescent="0.2">
      <c r="A9" s="61"/>
      <c r="B9" s="61">
        <v>100</v>
      </c>
      <c r="C9" s="61">
        <v>100</v>
      </c>
      <c r="D9" s="61">
        <v>100</v>
      </c>
      <c r="E9" s="61">
        <v>100</v>
      </c>
      <c r="F9" s="61">
        <v>100</v>
      </c>
      <c r="G9" s="61">
        <v>100</v>
      </c>
      <c r="H9" s="61">
        <v>100</v>
      </c>
      <c r="I9" s="61">
        <v>100</v>
      </c>
      <c r="J9" s="61">
        <v>100</v>
      </c>
      <c r="K9" s="61">
        <v>100</v>
      </c>
      <c r="L9" s="61">
        <v>100</v>
      </c>
      <c r="M9" s="61">
        <v>100</v>
      </c>
    </row>
    <row r="10" spans="1:13" ht="19.149999999999999" customHeight="1" x14ac:dyDescent="0.2">
      <c r="A10" s="189" t="s">
        <v>270</v>
      </c>
      <c r="B10" s="193"/>
      <c r="C10" s="193"/>
      <c r="D10" s="193"/>
      <c r="E10" s="193"/>
      <c r="F10" s="193"/>
      <c r="G10" s="10"/>
    </row>
    <row r="11" spans="1:13" ht="24.6" customHeight="1" x14ac:dyDescent="0.2">
      <c r="A11" s="189" t="s">
        <v>271</v>
      </c>
      <c r="B11" s="193"/>
      <c r="C11" s="193"/>
      <c r="D11" s="193"/>
      <c r="E11" s="193"/>
      <c r="F11" s="193"/>
      <c r="G11" s="10"/>
    </row>
    <row r="12" spans="1:13" x14ac:dyDescent="0.2">
      <c r="A12" s="189" t="s">
        <v>225</v>
      </c>
      <c r="B12" s="193"/>
      <c r="C12" s="193"/>
      <c r="D12" s="193"/>
      <c r="E12" s="193"/>
      <c r="F12" s="193"/>
      <c r="G12" s="193"/>
    </row>
    <row r="13" spans="1:13" x14ac:dyDescent="0.2">
      <c r="A13" s="189" t="s">
        <v>272</v>
      </c>
      <c r="B13" s="193"/>
      <c r="C13" s="193"/>
      <c r="D13" s="193"/>
      <c r="E13" s="193"/>
      <c r="F13" s="193"/>
      <c r="G13" s="193"/>
    </row>
  </sheetData>
  <mergeCells count="7">
    <mergeCell ref="A12:G12"/>
    <mergeCell ref="A13:G13"/>
    <mergeCell ref="B3:E3"/>
    <mergeCell ref="F3:I3"/>
    <mergeCell ref="J3:M3"/>
    <mergeCell ref="A10:F10"/>
    <mergeCell ref="A11:F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RowHeight="11.25" x14ac:dyDescent="0.2"/>
  <cols>
    <col min="1" max="1" width="25" style="6" customWidth="1"/>
    <col min="2" max="2" width="29.5703125" style="6" customWidth="1"/>
    <col min="3" max="3" width="23.28515625" style="6" customWidth="1"/>
    <col min="4" max="4" width="23.5703125" style="6" customWidth="1"/>
    <col min="5" max="16384" width="11.42578125" style="6"/>
  </cols>
  <sheetData>
    <row r="1" spans="1:4" ht="24" customHeight="1" x14ac:dyDescent="0.2">
      <c r="A1" s="189" t="s">
        <v>513</v>
      </c>
      <c r="B1" s="193"/>
      <c r="C1" s="193"/>
      <c r="D1" s="193"/>
    </row>
    <row r="3" spans="1:4" x14ac:dyDescent="0.2">
      <c r="A3" s="98" t="s">
        <v>197</v>
      </c>
      <c r="B3" s="97" t="s">
        <v>6</v>
      </c>
      <c r="C3" s="97" t="s">
        <v>8</v>
      </c>
      <c r="D3" s="97" t="s">
        <v>13</v>
      </c>
    </row>
    <row r="4" spans="1:4" x14ac:dyDescent="0.2">
      <c r="A4" s="105">
        <v>0</v>
      </c>
      <c r="B4" s="61">
        <v>63.1</v>
      </c>
      <c r="C4" s="61">
        <v>73.7</v>
      </c>
      <c r="D4" s="61">
        <v>77.8</v>
      </c>
    </row>
    <row r="5" spans="1:4" x14ac:dyDescent="0.2">
      <c r="A5" s="105">
        <v>1</v>
      </c>
      <c r="B5" s="61">
        <v>24.5</v>
      </c>
      <c r="C5" s="61">
        <v>18.899999999999999</v>
      </c>
      <c r="D5" s="61">
        <v>16.7</v>
      </c>
    </row>
    <row r="6" spans="1:4" x14ac:dyDescent="0.2">
      <c r="A6" s="105">
        <v>2</v>
      </c>
      <c r="B6" s="61">
        <v>7.4</v>
      </c>
      <c r="C6" s="61">
        <v>4.3</v>
      </c>
      <c r="D6" s="61">
        <v>3.5</v>
      </c>
    </row>
    <row r="7" spans="1:4" x14ac:dyDescent="0.2">
      <c r="A7" s="105">
        <v>3</v>
      </c>
      <c r="B7" s="61">
        <v>2.9</v>
      </c>
      <c r="C7" s="61">
        <v>1.8</v>
      </c>
      <c r="D7" s="61">
        <v>1.3</v>
      </c>
    </row>
    <row r="8" spans="1:4" x14ac:dyDescent="0.2">
      <c r="A8" s="105" t="s">
        <v>70</v>
      </c>
      <c r="B8" s="61">
        <v>2.1</v>
      </c>
      <c r="C8" s="61">
        <v>1.3</v>
      </c>
      <c r="D8" s="61">
        <v>0.7</v>
      </c>
    </row>
    <row r="9" spans="1:4" x14ac:dyDescent="0.2">
      <c r="A9" s="105"/>
      <c r="B9" s="61">
        <v>100</v>
      </c>
      <c r="C9" s="61">
        <v>100</v>
      </c>
      <c r="D9" s="61">
        <v>100</v>
      </c>
    </row>
    <row r="10" spans="1:4" ht="22.15" customHeight="1" x14ac:dyDescent="0.2">
      <c r="A10" s="189" t="s">
        <v>269</v>
      </c>
      <c r="B10" s="193"/>
      <c r="C10" s="193"/>
    </row>
    <row r="11" spans="1:4" ht="23.1" customHeight="1" x14ac:dyDescent="0.2">
      <c r="A11" s="189" t="s">
        <v>225</v>
      </c>
      <c r="B11" s="193"/>
      <c r="C11" s="193"/>
    </row>
    <row r="12" spans="1:4" x14ac:dyDescent="0.2">
      <c r="A12" s="189" t="s">
        <v>226</v>
      </c>
      <c r="B12" s="193"/>
    </row>
  </sheetData>
  <mergeCells count="4">
    <mergeCell ref="A10:C10"/>
    <mergeCell ref="A11:C11"/>
    <mergeCell ref="A12:B12"/>
    <mergeCell ref="A1:D1"/>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RowHeight="11.25" x14ac:dyDescent="0.2"/>
  <cols>
    <col min="1" max="1" width="25.42578125" style="6" customWidth="1"/>
    <col min="2" max="2" width="29.7109375" style="6" customWidth="1"/>
    <col min="3" max="3" width="27.28515625" style="6" customWidth="1"/>
    <col min="4" max="4" width="38" style="6" customWidth="1"/>
    <col min="5" max="16384" width="11.42578125" style="6"/>
  </cols>
  <sheetData>
    <row r="1" spans="1:4" ht="21.75" customHeight="1" x14ac:dyDescent="0.2">
      <c r="A1" s="203" t="s">
        <v>514</v>
      </c>
      <c r="B1" s="193"/>
      <c r="C1" s="193"/>
      <c r="D1" s="193"/>
    </row>
    <row r="3" spans="1:4" ht="22.5" x14ac:dyDescent="0.2">
      <c r="A3" s="98" t="s">
        <v>215</v>
      </c>
      <c r="B3" s="106" t="s">
        <v>6</v>
      </c>
      <c r="C3" s="106" t="s">
        <v>8</v>
      </c>
      <c r="D3" s="106" t="s">
        <v>13</v>
      </c>
    </row>
    <row r="4" spans="1:4" x14ac:dyDescent="0.2">
      <c r="A4" s="61" t="s">
        <v>71</v>
      </c>
      <c r="B4" s="61">
        <v>14.5</v>
      </c>
      <c r="C4" s="61">
        <v>8.3000000000000007</v>
      </c>
      <c r="D4" s="61">
        <v>6.7</v>
      </c>
    </row>
    <row r="5" spans="1:4" x14ac:dyDescent="0.2">
      <c r="A5" s="61" t="s">
        <v>72</v>
      </c>
      <c r="B5" s="61">
        <v>3.2</v>
      </c>
      <c r="C5" s="61">
        <v>2.9</v>
      </c>
      <c r="D5" s="61">
        <v>1.5</v>
      </c>
    </row>
    <row r="6" spans="1:4" x14ac:dyDescent="0.2">
      <c r="A6" s="61" t="s">
        <v>73</v>
      </c>
      <c r="B6" s="61">
        <v>1.2</v>
      </c>
      <c r="C6" s="61">
        <v>1.2</v>
      </c>
      <c r="D6" s="61">
        <v>0.4</v>
      </c>
    </row>
    <row r="7" spans="1:4" x14ac:dyDescent="0.2">
      <c r="A7" s="61" t="s">
        <v>74</v>
      </c>
      <c r="B7" s="61">
        <v>81.099999999999994</v>
      </c>
      <c r="C7" s="61">
        <v>87.6</v>
      </c>
      <c r="D7" s="61">
        <v>91.4</v>
      </c>
    </row>
    <row r="8" spans="1:4" x14ac:dyDescent="0.2">
      <c r="A8" s="61"/>
      <c r="B8" s="61">
        <v>100</v>
      </c>
      <c r="C8" s="61">
        <v>100</v>
      </c>
      <c r="D8" s="61">
        <v>100</v>
      </c>
    </row>
    <row r="9" spans="1:4" ht="24" customHeight="1" x14ac:dyDescent="0.2">
      <c r="A9" s="189" t="s">
        <v>267</v>
      </c>
      <c r="B9" s="193"/>
      <c r="C9" s="193"/>
      <c r="D9" s="193"/>
    </row>
    <row r="10" spans="1:4" ht="20.65" customHeight="1" x14ac:dyDescent="0.2">
      <c r="A10" s="189" t="s">
        <v>268</v>
      </c>
      <c r="B10" s="193"/>
      <c r="C10" s="193"/>
      <c r="D10" s="193"/>
    </row>
    <row r="11" spans="1:4" ht="22.5" x14ac:dyDescent="0.2">
      <c r="A11" s="5" t="s">
        <v>226</v>
      </c>
    </row>
  </sheetData>
  <mergeCells count="3">
    <mergeCell ref="A9:D9"/>
    <mergeCell ref="A10:D10"/>
    <mergeCell ref="A1:D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13" workbookViewId="0">
      <selection sqref="A1:D1"/>
    </sheetView>
  </sheetViews>
  <sheetFormatPr baseColWidth="10" defaultRowHeight="11.25" x14ac:dyDescent="0.2"/>
  <cols>
    <col min="1" max="1" width="35.7109375" style="6" customWidth="1"/>
    <col min="2" max="2" width="22.42578125" style="6" customWidth="1"/>
    <col min="3" max="3" width="24.7109375" style="6" customWidth="1"/>
    <col min="4" max="4" width="20.42578125" style="6" customWidth="1"/>
    <col min="5" max="16384" width="11.42578125" style="6"/>
  </cols>
  <sheetData>
    <row r="1" spans="1:4" ht="24.75" customHeight="1" x14ac:dyDescent="0.2">
      <c r="A1" s="189" t="s">
        <v>515</v>
      </c>
      <c r="B1" s="189"/>
      <c r="C1" s="189"/>
      <c r="D1" s="189"/>
    </row>
    <row r="3" spans="1:4" ht="22.5" x14ac:dyDescent="0.2">
      <c r="A3" s="98" t="s">
        <v>214</v>
      </c>
      <c r="B3" s="106" t="s">
        <v>6</v>
      </c>
      <c r="C3" s="106" t="s">
        <v>8</v>
      </c>
      <c r="D3" s="106" t="s">
        <v>13</v>
      </c>
    </row>
    <row r="4" spans="1:4" x14ac:dyDescent="0.2">
      <c r="A4" s="61" t="s">
        <v>75</v>
      </c>
      <c r="B4" s="34">
        <v>0.95</v>
      </c>
      <c r="C4" s="34">
        <v>0.28000000000000003</v>
      </c>
      <c r="D4" s="34">
        <v>0.15</v>
      </c>
    </row>
    <row r="5" spans="1:4" x14ac:dyDescent="0.2">
      <c r="A5" s="61" t="s">
        <v>76</v>
      </c>
      <c r="B5" s="34">
        <v>2.86</v>
      </c>
      <c r="C5" s="34">
        <v>3.49</v>
      </c>
      <c r="D5" s="34">
        <v>5.23</v>
      </c>
    </row>
    <row r="6" spans="1:4" x14ac:dyDescent="0.2">
      <c r="A6" s="61" t="s">
        <v>77</v>
      </c>
      <c r="B6" s="34">
        <v>5.17</v>
      </c>
      <c r="C6" s="34">
        <v>6.4</v>
      </c>
      <c r="D6" s="34">
        <v>10.41</v>
      </c>
    </row>
    <row r="7" spans="1:4" x14ac:dyDescent="0.2">
      <c r="A7" s="61" t="s">
        <v>78</v>
      </c>
      <c r="B7" s="34">
        <v>5.37</v>
      </c>
      <c r="C7" s="34">
        <v>5.61</v>
      </c>
      <c r="D7" s="34">
        <v>4.8099999999999996</v>
      </c>
    </row>
    <row r="8" spans="1:4" x14ac:dyDescent="0.2">
      <c r="A8" s="61" t="s">
        <v>79</v>
      </c>
      <c r="B8" s="34">
        <v>4.01</v>
      </c>
      <c r="C8" s="34">
        <v>3.55</v>
      </c>
      <c r="D8" s="34">
        <v>2.81</v>
      </c>
    </row>
    <row r="9" spans="1:4" x14ac:dyDescent="0.2">
      <c r="A9" s="61" t="s">
        <v>80</v>
      </c>
      <c r="B9" s="34">
        <v>7.29</v>
      </c>
      <c r="C9" s="34">
        <v>9.08</v>
      </c>
      <c r="D9" s="34">
        <v>10</v>
      </c>
    </row>
    <row r="10" spans="1:4" x14ac:dyDescent="0.2">
      <c r="A10" s="61" t="s">
        <v>81</v>
      </c>
      <c r="B10" s="34">
        <v>13.96</v>
      </c>
      <c r="C10" s="34">
        <v>8.16</v>
      </c>
      <c r="D10" s="34">
        <v>8.7799999999999994</v>
      </c>
    </row>
    <row r="11" spans="1:4" x14ac:dyDescent="0.2">
      <c r="A11" s="61" t="s">
        <v>82</v>
      </c>
      <c r="B11" s="34">
        <v>3.32</v>
      </c>
      <c r="C11" s="34">
        <v>2.4500000000000002</v>
      </c>
      <c r="D11" s="34">
        <v>1.71</v>
      </c>
    </row>
    <row r="12" spans="1:4" x14ac:dyDescent="0.2">
      <c r="A12" s="61" t="s">
        <v>83</v>
      </c>
      <c r="B12" s="34">
        <v>6.8</v>
      </c>
      <c r="C12" s="34">
        <v>7.57</v>
      </c>
      <c r="D12" s="34">
        <v>4.5999999999999996</v>
      </c>
    </row>
    <row r="13" spans="1:4" x14ac:dyDescent="0.2">
      <c r="A13" s="61" t="s">
        <v>84</v>
      </c>
      <c r="B13" s="34">
        <v>5.03</v>
      </c>
      <c r="C13" s="34">
        <v>4.9000000000000004</v>
      </c>
      <c r="D13" s="34">
        <v>2.78</v>
      </c>
    </row>
    <row r="14" spans="1:4" x14ac:dyDescent="0.2">
      <c r="A14" s="61" t="s">
        <v>85</v>
      </c>
      <c r="B14" s="34">
        <v>8.33</v>
      </c>
      <c r="C14" s="34">
        <v>9.77</v>
      </c>
      <c r="D14" s="34">
        <v>5.23</v>
      </c>
    </row>
    <row r="15" spans="1:4" x14ac:dyDescent="0.2">
      <c r="A15" s="61" t="s">
        <v>86</v>
      </c>
      <c r="B15" s="34">
        <v>15.43</v>
      </c>
      <c r="C15" s="34">
        <v>10.65</v>
      </c>
      <c r="D15" s="34">
        <v>12.31</v>
      </c>
    </row>
    <row r="16" spans="1:4" x14ac:dyDescent="0.2">
      <c r="A16" s="61" t="s">
        <v>87</v>
      </c>
      <c r="B16" s="34">
        <v>2.04</v>
      </c>
      <c r="C16" s="34">
        <v>2.23</v>
      </c>
      <c r="D16" s="34">
        <v>1.08</v>
      </c>
    </row>
    <row r="17" spans="1:4" x14ac:dyDescent="0.2">
      <c r="A17" s="61" t="s">
        <v>88</v>
      </c>
      <c r="B17" s="34">
        <v>2.02</v>
      </c>
      <c r="C17" s="34">
        <v>2.16</v>
      </c>
      <c r="D17" s="34">
        <v>1.53</v>
      </c>
    </row>
    <row r="18" spans="1:4" x14ac:dyDescent="0.2">
      <c r="A18" s="61" t="s">
        <v>89</v>
      </c>
      <c r="B18" s="34">
        <v>5.93</v>
      </c>
      <c r="C18" s="34">
        <v>15.39</v>
      </c>
      <c r="D18" s="34">
        <v>22.91</v>
      </c>
    </row>
    <row r="19" spans="1:4" x14ac:dyDescent="0.2">
      <c r="A19" s="61" t="s">
        <v>90</v>
      </c>
      <c r="B19" s="34">
        <v>7.1</v>
      </c>
      <c r="C19" s="34">
        <v>5.86</v>
      </c>
      <c r="D19" s="34">
        <v>3.1</v>
      </c>
    </row>
    <row r="20" spans="1:4" x14ac:dyDescent="0.2">
      <c r="A20" s="61" t="s">
        <v>91</v>
      </c>
      <c r="B20" s="34">
        <v>4.3899999999999997</v>
      </c>
      <c r="C20" s="34">
        <v>2.4500000000000002</v>
      </c>
      <c r="D20" s="34">
        <v>2.57</v>
      </c>
    </row>
    <row r="21" spans="1:4" x14ac:dyDescent="0.2">
      <c r="A21" s="61"/>
      <c r="B21" s="61">
        <v>100</v>
      </c>
      <c r="C21" s="61">
        <v>100</v>
      </c>
      <c r="D21" s="61">
        <v>100</v>
      </c>
    </row>
    <row r="22" spans="1:4" ht="24.6" customHeight="1" x14ac:dyDescent="0.2">
      <c r="A22" s="189" t="s">
        <v>265</v>
      </c>
      <c r="B22" s="193"/>
      <c r="C22" s="193"/>
      <c r="D22" s="193"/>
    </row>
    <row r="23" spans="1:4" x14ac:dyDescent="0.2">
      <c r="A23" s="189" t="s">
        <v>266</v>
      </c>
      <c r="B23" s="193"/>
      <c r="C23" s="193"/>
      <c r="D23" s="193"/>
    </row>
    <row r="24" spans="1:4" x14ac:dyDescent="0.2">
      <c r="A24" s="189" t="s">
        <v>225</v>
      </c>
      <c r="B24" s="193"/>
      <c r="C24" s="193"/>
      <c r="D24" s="193"/>
    </row>
    <row r="25" spans="1:4" x14ac:dyDescent="0.2">
      <c r="A25" s="5" t="s">
        <v>226</v>
      </c>
    </row>
    <row r="27" spans="1:4" x14ac:dyDescent="0.2">
      <c r="A27" s="4"/>
    </row>
  </sheetData>
  <mergeCells count="4">
    <mergeCell ref="A22:D22"/>
    <mergeCell ref="A23:D23"/>
    <mergeCell ref="A24:D24"/>
    <mergeCell ref="A1:D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16" workbookViewId="0">
      <selection sqref="A1:H1"/>
    </sheetView>
  </sheetViews>
  <sheetFormatPr baseColWidth="10" defaultRowHeight="11.25" x14ac:dyDescent="0.2"/>
  <cols>
    <col min="1" max="1" width="11.42578125" style="6"/>
    <col min="2" max="2" width="16.85546875" style="6" customWidth="1"/>
    <col min="3" max="3" width="15.5703125" style="6" customWidth="1"/>
    <col min="4" max="16384" width="11.42578125" style="6"/>
  </cols>
  <sheetData>
    <row r="1" spans="1:8" ht="25.5" customHeight="1" x14ac:dyDescent="0.2">
      <c r="A1" s="189" t="s">
        <v>516</v>
      </c>
      <c r="B1" s="193"/>
      <c r="C1" s="193"/>
      <c r="D1" s="193"/>
      <c r="E1" s="193"/>
      <c r="F1" s="193"/>
      <c r="G1" s="193"/>
      <c r="H1" s="193"/>
    </row>
    <row r="3" spans="1:8" ht="22.5" x14ac:dyDescent="0.2">
      <c r="A3" s="205"/>
      <c r="B3" s="205"/>
      <c r="C3" s="99" t="s">
        <v>130</v>
      </c>
      <c r="D3" s="99" t="s">
        <v>131</v>
      </c>
      <c r="E3" s="99" t="s">
        <v>132</v>
      </c>
      <c r="F3" s="99" t="s">
        <v>191</v>
      </c>
      <c r="G3" s="99" t="s">
        <v>133</v>
      </c>
    </row>
    <row r="4" spans="1:8" x14ac:dyDescent="0.2">
      <c r="A4" s="206" t="s">
        <v>6</v>
      </c>
      <c r="B4" s="107" t="s">
        <v>20</v>
      </c>
      <c r="C4" s="108">
        <v>1.26</v>
      </c>
      <c r="D4" s="108">
        <v>2.13</v>
      </c>
      <c r="E4" s="108">
        <v>20.85</v>
      </c>
      <c r="F4" s="108">
        <v>63.35</v>
      </c>
      <c r="G4" s="108">
        <v>12.42</v>
      </c>
    </row>
    <row r="5" spans="1:8" x14ac:dyDescent="0.2">
      <c r="A5" s="206"/>
      <c r="B5" s="107" t="s">
        <v>21</v>
      </c>
      <c r="C5" s="108">
        <v>3.78</v>
      </c>
      <c r="D5" s="108">
        <v>10.37</v>
      </c>
      <c r="E5" s="108">
        <v>30.86</v>
      </c>
      <c r="F5" s="108">
        <v>47.76</v>
      </c>
      <c r="G5" s="108">
        <v>7.23</v>
      </c>
    </row>
    <row r="6" spans="1:8" x14ac:dyDescent="0.2">
      <c r="A6" s="206"/>
      <c r="B6" s="107" t="s">
        <v>22</v>
      </c>
      <c r="C6" s="108">
        <v>8.6199999999999992</v>
      </c>
      <c r="D6" s="108">
        <v>13.99</v>
      </c>
      <c r="E6" s="108">
        <v>36.4</v>
      </c>
      <c r="F6" s="108">
        <v>34.18</v>
      </c>
      <c r="G6" s="108">
        <v>6.81</v>
      </c>
    </row>
    <row r="7" spans="1:8" x14ac:dyDescent="0.2">
      <c r="A7" s="206"/>
      <c r="B7" s="107" t="s">
        <v>23</v>
      </c>
      <c r="C7" s="108">
        <v>24.91</v>
      </c>
      <c r="D7" s="108">
        <v>6.75</v>
      </c>
      <c r="E7" s="108">
        <v>27.28</v>
      </c>
      <c r="F7" s="108">
        <v>34.9</v>
      </c>
      <c r="G7" s="108">
        <v>6.16</v>
      </c>
    </row>
    <row r="8" spans="1:8" ht="22.15" customHeight="1" x14ac:dyDescent="0.2">
      <c r="A8" s="206"/>
      <c r="B8" s="107" t="s">
        <v>129</v>
      </c>
      <c r="C8" s="108">
        <v>45.77</v>
      </c>
      <c r="D8" s="108">
        <v>0.69</v>
      </c>
      <c r="E8" s="108">
        <v>24.63</v>
      </c>
      <c r="F8" s="108">
        <v>25.37</v>
      </c>
      <c r="G8" s="108">
        <v>3.54</v>
      </c>
    </row>
    <row r="9" spans="1:8" x14ac:dyDescent="0.2">
      <c r="A9" s="206" t="s">
        <v>8</v>
      </c>
      <c r="B9" s="107" t="s">
        <v>20</v>
      </c>
      <c r="C9" s="108">
        <v>0.28999999999999998</v>
      </c>
      <c r="D9" s="108">
        <v>20.55</v>
      </c>
      <c r="E9" s="108">
        <v>14.07</v>
      </c>
      <c r="F9" s="108">
        <v>53.24</v>
      </c>
      <c r="G9" s="108">
        <v>11.84</v>
      </c>
    </row>
    <row r="10" spans="1:8" x14ac:dyDescent="0.2">
      <c r="A10" s="206"/>
      <c r="B10" s="107" t="s">
        <v>21</v>
      </c>
      <c r="C10" s="108">
        <v>5.23</v>
      </c>
      <c r="D10" s="108">
        <v>31.81</v>
      </c>
      <c r="E10" s="108">
        <v>26.98</v>
      </c>
      <c r="F10" s="108">
        <v>32.83</v>
      </c>
      <c r="G10" s="108">
        <v>3.15</v>
      </c>
    </row>
    <row r="11" spans="1:8" x14ac:dyDescent="0.2">
      <c r="A11" s="206"/>
      <c r="B11" s="107" t="s">
        <v>22</v>
      </c>
      <c r="C11" s="108">
        <v>11.76</v>
      </c>
      <c r="D11" s="108">
        <v>34.270000000000003</v>
      </c>
      <c r="E11" s="108">
        <v>21.59</v>
      </c>
      <c r="F11" s="108">
        <v>28.94</v>
      </c>
      <c r="G11" s="108">
        <v>3.43</v>
      </c>
    </row>
    <row r="12" spans="1:8" x14ac:dyDescent="0.2">
      <c r="A12" s="206"/>
      <c r="B12" s="107" t="s">
        <v>23</v>
      </c>
      <c r="C12" s="108">
        <v>37.53</v>
      </c>
      <c r="D12" s="108">
        <v>12.76</v>
      </c>
      <c r="E12" s="108">
        <v>24.09</v>
      </c>
      <c r="F12" s="108">
        <v>22.3</v>
      </c>
      <c r="G12" s="108">
        <v>3.32</v>
      </c>
    </row>
    <row r="13" spans="1:8" ht="16.899999999999999" customHeight="1" x14ac:dyDescent="0.2">
      <c r="A13" s="206"/>
      <c r="B13" s="107" t="s">
        <v>129</v>
      </c>
      <c r="C13" s="108">
        <v>59.48</v>
      </c>
      <c r="D13" s="108">
        <v>4.09</v>
      </c>
      <c r="E13" s="108">
        <v>17.579999999999998</v>
      </c>
      <c r="F13" s="108">
        <v>15.97</v>
      </c>
      <c r="G13" s="108">
        <v>2.88</v>
      </c>
    </row>
    <row r="14" spans="1:8" x14ac:dyDescent="0.2">
      <c r="A14" s="206" t="s">
        <v>13</v>
      </c>
      <c r="B14" s="107" t="s">
        <v>20</v>
      </c>
      <c r="C14" s="108">
        <v>2.12</v>
      </c>
      <c r="D14" s="108">
        <v>23.4</v>
      </c>
      <c r="E14" s="108">
        <v>5.6</v>
      </c>
      <c r="F14" s="108">
        <v>52.91</v>
      </c>
      <c r="G14" s="108">
        <v>15.98</v>
      </c>
    </row>
    <row r="15" spans="1:8" x14ac:dyDescent="0.2">
      <c r="A15" s="206"/>
      <c r="B15" s="107" t="s">
        <v>21</v>
      </c>
      <c r="C15" s="108">
        <v>4.6399999999999997</v>
      </c>
      <c r="D15" s="108">
        <v>50.66</v>
      </c>
      <c r="E15" s="108">
        <v>6.39</v>
      </c>
      <c r="F15" s="108">
        <v>33.85</v>
      </c>
      <c r="G15" s="108">
        <v>4.45</v>
      </c>
    </row>
    <row r="16" spans="1:8" x14ac:dyDescent="0.2">
      <c r="A16" s="206"/>
      <c r="B16" s="107" t="s">
        <v>22</v>
      </c>
      <c r="C16" s="108">
        <v>19.41</v>
      </c>
      <c r="D16" s="108">
        <v>50.09</v>
      </c>
      <c r="E16" s="108">
        <v>6.83</v>
      </c>
      <c r="F16" s="108">
        <v>19.440000000000001</v>
      </c>
      <c r="G16" s="108">
        <v>4.2300000000000004</v>
      </c>
    </row>
    <row r="17" spans="1:17" x14ac:dyDescent="0.2">
      <c r="A17" s="206"/>
      <c r="B17" s="107" t="s">
        <v>23</v>
      </c>
      <c r="C17" s="108">
        <v>51.11</v>
      </c>
      <c r="D17" s="108">
        <v>21.24</v>
      </c>
      <c r="E17" s="108">
        <v>9.1</v>
      </c>
      <c r="F17" s="108">
        <v>15.54</v>
      </c>
      <c r="G17" s="108">
        <v>3.02</v>
      </c>
    </row>
    <row r="18" spans="1:17" ht="22.9" customHeight="1" x14ac:dyDescent="0.2">
      <c r="A18" s="206"/>
      <c r="B18" s="107" t="s">
        <v>129</v>
      </c>
      <c r="C18" s="108">
        <v>79.239999999999995</v>
      </c>
      <c r="D18" s="108">
        <v>3.31</v>
      </c>
      <c r="E18" s="108">
        <v>5.59</v>
      </c>
      <c r="F18" s="108">
        <v>9.6999999999999993</v>
      </c>
      <c r="G18" s="108">
        <v>2.15</v>
      </c>
    </row>
    <row r="19" spans="1:17" ht="22.15" customHeight="1" x14ac:dyDescent="0.2">
      <c r="A19" s="189" t="s">
        <v>264</v>
      </c>
      <c r="B19" s="193"/>
      <c r="C19" s="193"/>
      <c r="D19" s="193"/>
      <c r="E19" s="193"/>
      <c r="F19" s="193"/>
      <c r="G19" s="193"/>
      <c r="H19" s="193"/>
    </row>
    <row r="20" spans="1:17" x14ac:dyDescent="0.2">
      <c r="A20" s="189" t="s">
        <v>228</v>
      </c>
      <c r="B20" s="193"/>
      <c r="C20" s="193"/>
      <c r="D20" s="193"/>
      <c r="E20" s="193"/>
      <c r="F20" s="193"/>
      <c r="G20" s="193"/>
      <c r="H20" s="193"/>
    </row>
    <row r="21" spans="1:17" x14ac:dyDescent="0.2">
      <c r="A21" s="189" t="s">
        <v>255</v>
      </c>
      <c r="B21" s="193"/>
      <c r="C21" s="193"/>
    </row>
    <row r="22" spans="1:17" ht="14.65" customHeight="1" x14ac:dyDescent="0.2">
      <c r="I22" s="15"/>
      <c r="J22" s="16"/>
      <c r="K22" s="16"/>
      <c r="L22" s="16"/>
      <c r="M22" s="16"/>
      <c r="N22" s="16"/>
      <c r="O22" s="16"/>
      <c r="P22" s="16"/>
      <c r="Q22" s="16"/>
    </row>
  </sheetData>
  <mergeCells count="8">
    <mergeCell ref="A3:B3"/>
    <mergeCell ref="A1:H1"/>
    <mergeCell ref="A19:H19"/>
    <mergeCell ref="A20:H20"/>
    <mergeCell ref="A21:C21"/>
    <mergeCell ref="A4:A8"/>
    <mergeCell ref="A9:A13"/>
    <mergeCell ref="A14:A18"/>
  </mergeCell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baseColWidth="10" defaultRowHeight="11.25" x14ac:dyDescent="0.2"/>
  <cols>
    <col min="1" max="1" width="24.42578125" style="6" customWidth="1"/>
    <col min="2" max="16384" width="11.42578125" style="6"/>
  </cols>
  <sheetData>
    <row r="1" spans="1:6" x14ac:dyDescent="0.2">
      <c r="A1" s="4" t="s">
        <v>517</v>
      </c>
    </row>
    <row r="3" spans="1:6" x14ac:dyDescent="0.2">
      <c r="A3" s="98" t="s">
        <v>92</v>
      </c>
      <c r="B3" s="97">
        <v>1996</v>
      </c>
      <c r="C3" s="97">
        <v>2001</v>
      </c>
      <c r="D3" s="97">
        <v>2006</v>
      </c>
      <c r="E3" s="97">
        <v>2013</v>
      </c>
    </row>
    <row r="4" spans="1:6" x14ac:dyDescent="0.2">
      <c r="A4" s="109" t="s">
        <v>6</v>
      </c>
      <c r="B4" s="110">
        <v>23.2</v>
      </c>
      <c r="C4" s="110">
        <v>21.6</v>
      </c>
      <c r="D4" s="110">
        <v>18.7</v>
      </c>
      <c r="E4" s="110">
        <v>20.3</v>
      </c>
    </row>
    <row r="5" spans="1:6" x14ac:dyDescent="0.2">
      <c r="A5" s="109" t="s">
        <v>8</v>
      </c>
      <c r="B5" s="110">
        <v>14.1</v>
      </c>
      <c r="C5" s="110">
        <v>12.3</v>
      </c>
      <c r="D5" s="110">
        <v>9.1999999999999993</v>
      </c>
      <c r="E5" s="110">
        <v>9.6</v>
      </c>
    </row>
    <row r="6" spans="1:6" x14ac:dyDescent="0.2">
      <c r="A6" s="109" t="s">
        <v>13</v>
      </c>
      <c r="B6" s="110">
        <v>5.9</v>
      </c>
      <c r="C6" s="110">
        <v>5</v>
      </c>
      <c r="D6" s="110">
        <v>4.5999999999999996</v>
      </c>
      <c r="E6" s="110">
        <v>4.0999999999999996</v>
      </c>
    </row>
    <row r="7" spans="1:6" ht="24" customHeight="1" x14ac:dyDescent="0.2">
      <c r="A7" s="189" t="s">
        <v>262</v>
      </c>
      <c r="B7" s="193"/>
      <c r="C7" s="193"/>
      <c r="D7" s="193"/>
      <c r="E7" s="193"/>
      <c r="F7" s="193"/>
    </row>
    <row r="8" spans="1:6" ht="24" customHeight="1" x14ac:dyDescent="0.2">
      <c r="A8" s="189" t="s">
        <v>225</v>
      </c>
      <c r="B8" s="193"/>
      <c r="C8" s="193"/>
      <c r="D8" s="193"/>
      <c r="E8" s="193"/>
      <c r="F8" s="193"/>
    </row>
    <row r="9" spans="1:6" ht="24" customHeight="1" x14ac:dyDescent="0.2">
      <c r="A9" s="189" t="s">
        <v>263</v>
      </c>
      <c r="B9" s="193"/>
      <c r="C9" s="193"/>
      <c r="D9" s="193"/>
      <c r="E9" s="193"/>
      <c r="F9" s="193"/>
    </row>
    <row r="11" spans="1:6" x14ac:dyDescent="0.2">
      <c r="A11" s="4"/>
    </row>
  </sheetData>
  <mergeCells count="3">
    <mergeCell ref="A7:F7"/>
    <mergeCell ref="A8:F8"/>
    <mergeCell ref="A9:F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RowHeight="11.25" x14ac:dyDescent="0.2"/>
  <cols>
    <col min="1" max="1" width="45.28515625" style="6" customWidth="1"/>
    <col min="2" max="16384" width="11.42578125" style="6"/>
  </cols>
  <sheetData>
    <row r="1" spans="1:5" x14ac:dyDescent="0.2">
      <c r="A1" s="4" t="s">
        <v>518</v>
      </c>
    </row>
    <row r="3" spans="1:5" x14ac:dyDescent="0.2">
      <c r="A3" s="98" t="s">
        <v>92</v>
      </c>
      <c r="B3" s="97">
        <v>1996</v>
      </c>
      <c r="C3" s="97">
        <v>2001</v>
      </c>
      <c r="D3" s="97">
        <v>2006</v>
      </c>
      <c r="E3" s="97">
        <v>2013</v>
      </c>
    </row>
    <row r="4" spans="1:5" x14ac:dyDescent="0.2">
      <c r="A4" s="105" t="s">
        <v>171</v>
      </c>
      <c r="B4" s="110">
        <v>5.9</v>
      </c>
      <c r="C4" s="110">
        <v>3.6</v>
      </c>
      <c r="D4" s="110">
        <v>3.6</v>
      </c>
      <c r="E4" s="110">
        <v>4.9000000000000004</v>
      </c>
    </row>
    <row r="5" spans="1:5" x14ac:dyDescent="0.2">
      <c r="A5" s="105" t="s">
        <v>172</v>
      </c>
      <c r="B5" s="110">
        <v>19.2</v>
      </c>
      <c r="C5" s="110">
        <v>23.5</v>
      </c>
      <c r="D5" s="110">
        <v>15.6</v>
      </c>
      <c r="E5" s="110">
        <v>14.9</v>
      </c>
    </row>
    <row r="6" spans="1:5" x14ac:dyDescent="0.2">
      <c r="A6" s="105" t="s">
        <v>173</v>
      </c>
      <c r="B6" s="110">
        <v>32.4</v>
      </c>
      <c r="C6" s="110">
        <v>30.1</v>
      </c>
      <c r="D6" s="110">
        <v>23.9</v>
      </c>
      <c r="E6" s="110">
        <v>24.2</v>
      </c>
    </row>
    <row r="7" spans="1:5" x14ac:dyDescent="0.2">
      <c r="A7" s="105" t="s">
        <v>174</v>
      </c>
      <c r="B7" s="111">
        <v>30</v>
      </c>
      <c r="C7" s="111">
        <v>26.1</v>
      </c>
      <c r="D7" s="111">
        <v>23.7</v>
      </c>
      <c r="E7" s="111">
        <v>24</v>
      </c>
    </row>
    <row r="8" spans="1:5" x14ac:dyDescent="0.2">
      <c r="A8" s="105" t="s">
        <v>175</v>
      </c>
      <c r="B8" s="110">
        <v>19.7</v>
      </c>
      <c r="C8" s="110">
        <v>22.1</v>
      </c>
      <c r="D8" s="110">
        <v>30.5</v>
      </c>
      <c r="E8" s="110">
        <v>38.799999999999997</v>
      </c>
    </row>
    <row r="9" spans="1:5" ht="21.6" customHeight="1" x14ac:dyDescent="0.2">
      <c r="A9" s="189" t="s">
        <v>259</v>
      </c>
      <c r="B9" s="193"/>
      <c r="C9" s="193"/>
      <c r="D9" s="193"/>
    </row>
    <row r="10" spans="1:5" ht="20.65" customHeight="1" x14ac:dyDescent="0.2">
      <c r="A10" s="189" t="s">
        <v>260</v>
      </c>
      <c r="B10" s="193"/>
      <c r="C10" s="193"/>
      <c r="D10" s="193"/>
    </row>
    <row r="11" spans="1:5" x14ac:dyDescent="0.2">
      <c r="A11" s="5" t="s">
        <v>261</v>
      </c>
    </row>
  </sheetData>
  <mergeCells count="2">
    <mergeCell ref="A9:D9"/>
    <mergeCell ref="A10:D1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E1"/>
    </sheetView>
  </sheetViews>
  <sheetFormatPr baseColWidth="10" defaultRowHeight="11.25" x14ac:dyDescent="0.2"/>
  <cols>
    <col min="1" max="1" width="35.7109375" style="6" customWidth="1"/>
    <col min="2" max="16384" width="11.42578125" style="6"/>
  </cols>
  <sheetData>
    <row r="1" spans="1:5" ht="24" customHeight="1" x14ac:dyDescent="0.2">
      <c r="A1" s="189" t="s">
        <v>519</v>
      </c>
      <c r="B1" s="193"/>
      <c r="C1" s="193"/>
      <c r="D1" s="193"/>
      <c r="E1" s="193"/>
    </row>
    <row r="3" spans="1:5" x14ac:dyDescent="0.2">
      <c r="A3" s="98" t="s">
        <v>92</v>
      </c>
      <c r="B3" s="97">
        <v>1996</v>
      </c>
      <c r="C3" s="97">
        <v>2001</v>
      </c>
      <c r="D3" s="97">
        <v>2006</v>
      </c>
      <c r="E3" s="97">
        <v>2013</v>
      </c>
    </row>
    <row r="4" spans="1:5" x14ac:dyDescent="0.2">
      <c r="A4" s="61" t="s">
        <v>50</v>
      </c>
      <c r="B4" s="110">
        <v>11.1</v>
      </c>
      <c r="C4" s="110">
        <v>9.9</v>
      </c>
      <c r="D4" s="110">
        <v>7.7</v>
      </c>
      <c r="E4" s="110">
        <v>7.2</v>
      </c>
    </row>
    <row r="5" spans="1:5" x14ac:dyDescent="0.2">
      <c r="A5" s="61" t="s">
        <v>67</v>
      </c>
      <c r="B5" s="110">
        <v>19.2</v>
      </c>
      <c r="C5" s="110">
        <v>18.5</v>
      </c>
      <c r="D5" s="110">
        <v>14.5</v>
      </c>
      <c r="E5" s="110">
        <v>15.3</v>
      </c>
    </row>
    <row r="6" spans="1:5" x14ac:dyDescent="0.2">
      <c r="A6" s="61" t="s">
        <v>68</v>
      </c>
      <c r="B6" s="110">
        <v>28.1</v>
      </c>
      <c r="C6" s="110">
        <v>24.3</v>
      </c>
      <c r="D6" s="110">
        <v>21.6</v>
      </c>
      <c r="E6" s="110">
        <v>22.1</v>
      </c>
    </row>
    <row r="7" spans="1:5" x14ac:dyDescent="0.2">
      <c r="A7" s="61" t="s">
        <v>69</v>
      </c>
      <c r="B7" s="111">
        <v>53.6</v>
      </c>
      <c r="C7" s="111">
        <v>47.8</v>
      </c>
      <c r="D7" s="111">
        <v>44.8</v>
      </c>
      <c r="E7" s="111">
        <v>45</v>
      </c>
    </row>
    <row r="8" spans="1:5" ht="21.6" customHeight="1" x14ac:dyDescent="0.2">
      <c r="A8" s="189" t="s">
        <v>256</v>
      </c>
      <c r="B8" s="193"/>
      <c r="C8" s="193"/>
      <c r="D8" s="193"/>
      <c r="E8" s="193"/>
    </row>
    <row r="9" spans="1:5" ht="20.100000000000001" customHeight="1" x14ac:dyDescent="0.2">
      <c r="A9" s="189" t="s">
        <v>257</v>
      </c>
      <c r="B9" s="193"/>
      <c r="C9" s="193"/>
      <c r="D9" s="193"/>
      <c r="E9" s="193"/>
    </row>
    <row r="10" spans="1:5" ht="21.6" customHeight="1" x14ac:dyDescent="0.2">
      <c r="A10" s="189" t="s">
        <v>228</v>
      </c>
      <c r="B10" s="193"/>
      <c r="C10" s="193"/>
      <c r="D10" s="193"/>
      <c r="E10" s="193"/>
    </row>
    <row r="11" spans="1:5" ht="22.5" x14ac:dyDescent="0.2">
      <c r="A11" s="5" t="s">
        <v>258</v>
      </c>
    </row>
  </sheetData>
  <mergeCells count="4">
    <mergeCell ref="A8:E8"/>
    <mergeCell ref="A9:E9"/>
    <mergeCell ref="A10:E10"/>
    <mergeCell ref="A1:E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baseColWidth="10" defaultRowHeight="11.25" x14ac:dyDescent="0.2"/>
  <cols>
    <col min="1" max="1" width="36.28515625" style="6" customWidth="1"/>
    <col min="2" max="2" width="30.5703125" style="6" customWidth="1"/>
    <col min="3" max="3" width="22.42578125" style="6" customWidth="1"/>
    <col min="4" max="4" width="29.28515625" style="6" customWidth="1"/>
    <col min="5" max="16384" width="11.42578125" style="6"/>
  </cols>
  <sheetData>
    <row r="1" spans="1:4" x14ac:dyDescent="0.2">
      <c r="A1" s="4" t="s">
        <v>520</v>
      </c>
    </row>
    <row r="3" spans="1:4" x14ac:dyDescent="0.2">
      <c r="A3" s="98" t="s">
        <v>92</v>
      </c>
      <c r="B3" s="97" t="s">
        <v>6</v>
      </c>
      <c r="C3" s="97" t="s">
        <v>8</v>
      </c>
      <c r="D3" s="97" t="s">
        <v>13</v>
      </c>
    </row>
    <row r="4" spans="1:4" x14ac:dyDescent="0.2">
      <c r="A4" s="61" t="s">
        <v>26</v>
      </c>
      <c r="B4" s="111">
        <v>8.65</v>
      </c>
      <c r="C4" s="111">
        <v>3.25</v>
      </c>
      <c r="D4" s="111">
        <v>2.4</v>
      </c>
    </row>
    <row r="5" spans="1:4" x14ac:dyDescent="0.2">
      <c r="A5" s="61" t="s">
        <v>93</v>
      </c>
      <c r="B5" s="111">
        <v>8.7899999999999991</v>
      </c>
      <c r="C5" s="111">
        <v>3.6</v>
      </c>
      <c r="D5" s="111">
        <v>1.7</v>
      </c>
    </row>
    <row r="6" spans="1:4" x14ac:dyDescent="0.2">
      <c r="A6" s="61" t="s">
        <v>57</v>
      </c>
      <c r="B6" s="111">
        <v>38.6</v>
      </c>
      <c r="C6" s="111">
        <v>21.5</v>
      </c>
      <c r="D6" s="111">
        <v>7.8</v>
      </c>
    </row>
    <row r="7" spans="1:4" x14ac:dyDescent="0.2">
      <c r="A7" s="61" t="s">
        <v>58</v>
      </c>
      <c r="B7" s="111">
        <v>28.3</v>
      </c>
      <c r="C7" s="111">
        <v>16.399999999999999</v>
      </c>
      <c r="D7" s="111">
        <v>11.9</v>
      </c>
    </row>
    <row r="8" spans="1:4" x14ac:dyDescent="0.2">
      <c r="A8" s="61" t="s">
        <v>28</v>
      </c>
      <c r="B8" s="111">
        <v>22.9</v>
      </c>
      <c r="C8" s="111">
        <v>19.3</v>
      </c>
      <c r="D8" s="111">
        <v>9.5</v>
      </c>
    </row>
    <row r="9" spans="1:4" x14ac:dyDescent="0.2">
      <c r="A9" s="61" t="s">
        <v>176</v>
      </c>
      <c r="B9" s="111">
        <v>20.3</v>
      </c>
      <c r="C9" s="111">
        <v>9.6</v>
      </c>
      <c r="D9" s="111">
        <v>4.0999999999999996</v>
      </c>
    </row>
    <row r="10" spans="1:4" ht="23.1" customHeight="1" x14ac:dyDescent="0.2">
      <c r="A10" s="189" t="s">
        <v>254</v>
      </c>
      <c r="B10" s="193"/>
      <c r="C10" s="193"/>
    </row>
    <row r="11" spans="1:4" x14ac:dyDescent="0.2">
      <c r="A11" s="189" t="s">
        <v>228</v>
      </c>
      <c r="B11" s="193"/>
      <c r="C11" s="193"/>
    </row>
    <row r="12" spans="1:4" x14ac:dyDescent="0.2">
      <c r="A12" s="5" t="s">
        <v>255</v>
      </c>
    </row>
    <row r="17" spans="5:8" x14ac:dyDescent="0.2">
      <c r="E17" s="14"/>
    </row>
    <row r="24" spans="5:8" x14ac:dyDescent="0.2">
      <c r="F24" s="14"/>
    </row>
    <row r="25" spans="5:8" x14ac:dyDescent="0.2">
      <c r="E25" s="14"/>
      <c r="F25" s="14"/>
    </row>
    <row r="28" spans="5:8" x14ac:dyDescent="0.2">
      <c r="H28" s="14"/>
    </row>
  </sheetData>
  <mergeCells count="2">
    <mergeCell ref="A10:C10"/>
    <mergeCell ref="A11:C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workbookViewId="0">
      <selection activeCell="J26" sqref="J26"/>
    </sheetView>
  </sheetViews>
  <sheetFormatPr baseColWidth="10" defaultColWidth="9.28515625" defaultRowHeight="11.25" x14ac:dyDescent="0.2"/>
  <cols>
    <col min="1" max="1" width="34.28515625" style="6" customWidth="1"/>
    <col min="2" max="2" width="13.7109375" style="6" customWidth="1"/>
    <col min="3" max="3" width="15.28515625" style="6" customWidth="1"/>
    <col min="4" max="4" width="14.28515625" style="6" customWidth="1"/>
    <col min="5" max="5" width="15.5703125" style="6" customWidth="1"/>
    <col min="6" max="6" width="19.42578125" style="6" customWidth="1"/>
    <col min="7" max="7" width="20.5703125" style="6" customWidth="1"/>
    <col min="8" max="16384" width="9.28515625" style="6"/>
  </cols>
  <sheetData>
    <row r="1" spans="1:7" x14ac:dyDescent="0.2">
      <c r="A1" s="187" t="s">
        <v>503</v>
      </c>
      <c r="B1" s="188"/>
      <c r="C1" s="188"/>
      <c r="D1" s="188"/>
      <c r="E1" s="188"/>
      <c r="F1" s="188"/>
      <c r="G1" s="188"/>
    </row>
    <row r="2" spans="1:7" s="11" customFormat="1" x14ac:dyDescent="0.2">
      <c r="A2" s="27"/>
      <c r="B2" s="28"/>
      <c r="C2" s="28"/>
      <c r="D2" s="28"/>
      <c r="E2" s="28"/>
      <c r="F2" s="28"/>
      <c r="G2" s="29" t="s">
        <v>203</v>
      </c>
    </row>
    <row r="3" spans="1:7" ht="15.75" customHeight="1" x14ac:dyDescent="0.2">
      <c r="A3" s="186" t="s">
        <v>213</v>
      </c>
      <c r="B3" s="186" t="s">
        <v>202</v>
      </c>
      <c r="C3" s="186"/>
      <c r="D3" s="186"/>
      <c r="E3" s="186"/>
      <c r="F3" s="186"/>
      <c r="G3" s="186"/>
    </row>
    <row r="4" spans="1:7" x14ac:dyDescent="0.2">
      <c r="A4" s="186"/>
      <c r="B4" s="58" t="s">
        <v>0</v>
      </c>
      <c r="C4" s="58" t="s">
        <v>1</v>
      </c>
      <c r="D4" s="58" t="s">
        <v>2</v>
      </c>
      <c r="E4" s="58" t="s">
        <v>3</v>
      </c>
      <c r="F4" s="58" t="s">
        <v>4</v>
      </c>
      <c r="G4" s="58" t="s">
        <v>5</v>
      </c>
    </row>
    <row r="5" spans="1:7" x14ac:dyDescent="0.2">
      <c r="A5" s="59" t="s">
        <v>6</v>
      </c>
      <c r="B5" s="60">
        <v>750</v>
      </c>
      <c r="C5" s="60">
        <v>570</v>
      </c>
      <c r="D5" s="60">
        <v>810</v>
      </c>
      <c r="E5" s="60">
        <v>960</v>
      </c>
      <c r="F5" s="121" t="s">
        <v>566</v>
      </c>
      <c r="G5" s="60" t="s">
        <v>7</v>
      </c>
    </row>
    <row r="6" spans="1:7" x14ac:dyDescent="0.2">
      <c r="A6" s="59" t="s">
        <v>8</v>
      </c>
      <c r="B6" s="60" t="s">
        <v>9</v>
      </c>
      <c r="C6" s="60" t="s">
        <v>10</v>
      </c>
      <c r="D6" s="60" t="s">
        <v>9</v>
      </c>
      <c r="E6" s="60" t="s">
        <v>11</v>
      </c>
      <c r="F6" s="60" t="s">
        <v>7</v>
      </c>
      <c r="G6" s="60" t="s">
        <v>12</v>
      </c>
    </row>
    <row r="7" spans="1:7" x14ac:dyDescent="0.2">
      <c r="A7" s="59" t="s">
        <v>13</v>
      </c>
      <c r="B7" s="60" t="s">
        <v>14</v>
      </c>
      <c r="C7" s="60" t="s">
        <v>15</v>
      </c>
      <c r="D7" s="60" t="s">
        <v>16</v>
      </c>
      <c r="E7" s="60" t="s">
        <v>17</v>
      </c>
      <c r="F7" s="60" t="s">
        <v>12</v>
      </c>
      <c r="G7" s="121" t="s">
        <v>566</v>
      </c>
    </row>
    <row r="8" spans="1:7" ht="28.15" customHeight="1" x14ac:dyDescent="0.2">
      <c r="A8" s="187" t="s">
        <v>290</v>
      </c>
      <c r="B8" s="188"/>
      <c r="C8" s="188"/>
      <c r="D8" s="188"/>
      <c r="E8" s="188"/>
      <c r="F8" s="188"/>
      <c r="G8" s="188"/>
    </row>
    <row r="9" spans="1:7" x14ac:dyDescent="0.2">
      <c r="A9" s="18" t="s">
        <v>228</v>
      </c>
    </row>
    <row r="10" spans="1:7" x14ac:dyDescent="0.2">
      <c r="A10" s="18" t="s">
        <v>255</v>
      </c>
    </row>
  </sheetData>
  <mergeCells count="4">
    <mergeCell ref="A3:A4"/>
    <mergeCell ref="B3:G3"/>
    <mergeCell ref="A1:G1"/>
    <mergeCell ref="A8:G8"/>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sqref="A1:H1"/>
    </sheetView>
  </sheetViews>
  <sheetFormatPr baseColWidth="10" defaultRowHeight="11.25" x14ac:dyDescent="0.2"/>
  <cols>
    <col min="1" max="1" width="35.7109375" style="6" customWidth="1"/>
    <col min="2" max="16384" width="11.42578125" style="6"/>
  </cols>
  <sheetData>
    <row r="1" spans="1:8" x14ac:dyDescent="0.2">
      <c r="A1" s="189" t="s">
        <v>521</v>
      </c>
      <c r="B1" s="193"/>
      <c r="C1" s="193"/>
      <c r="D1" s="193"/>
      <c r="E1" s="193"/>
      <c r="F1" s="193"/>
      <c r="G1" s="193"/>
      <c r="H1" s="193"/>
    </row>
    <row r="3" spans="1:8" x14ac:dyDescent="0.2">
      <c r="A3" s="109"/>
      <c r="B3" s="97">
        <v>1996</v>
      </c>
      <c r="C3" s="97">
        <v>2001</v>
      </c>
      <c r="D3" s="97">
        <v>2006</v>
      </c>
      <c r="E3" s="97">
        <v>2013</v>
      </c>
    </row>
    <row r="4" spans="1:8" x14ac:dyDescent="0.2">
      <c r="A4" s="109" t="s">
        <v>6</v>
      </c>
      <c r="B4" s="111">
        <v>9</v>
      </c>
      <c r="C4" s="111">
        <v>5.8</v>
      </c>
      <c r="D4" s="111">
        <v>3.5</v>
      </c>
      <c r="E4" s="111">
        <v>1.6</v>
      </c>
    </row>
    <row r="5" spans="1:8" x14ac:dyDescent="0.2">
      <c r="A5" s="109" t="s">
        <v>8</v>
      </c>
      <c r="B5" s="111">
        <v>5.3</v>
      </c>
      <c r="C5" s="111">
        <v>3.1</v>
      </c>
      <c r="D5" s="111">
        <v>1.4</v>
      </c>
      <c r="E5" s="111">
        <v>1</v>
      </c>
    </row>
    <row r="6" spans="1:8" x14ac:dyDescent="0.2">
      <c r="A6" s="109" t="s">
        <v>13</v>
      </c>
      <c r="B6" s="111">
        <v>1.8</v>
      </c>
      <c r="C6" s="111">
        <v>1.3</v>
      </c>
      <c r="D6" s="111">
        <v>0.6</v>
      </c>
      <c r="E6" s="111">
        <v>0.3</v>
      </c>
    </row>
    <row r="7" spans="1:8" x14ac:dyDescent="0.2">
      <c r="A7" s="189" t="s">
        <v>253</v>
      </c>
      <c r="B7" s="193"/>
      <c r="C7" s="193"/>
      <c r="D7" s="193"/>
      <c r="E7" s="193"/>
      <c r="F7" s="193"/>
      <c r="G7" s="193"/>
      <c r="H7" s="193"/>
    </row>
    <row r="8" spans="1:8" x14ac:dyDescent="0.2">
      <c r="A8" s="189" t="s">
        <v>228</v>
      </c>
      <c r="B8" s="193"/>
      <c r="C8" s="193"/>
      <c r="D8" s="193"/>
      <c r="E8" s="193"/>
      <c r="F8" s="193"/>
      <c r="G8" s="193"/>
    </row>
    <row r="9" spans="1:8" ht="22.5" x14ac:dyDescent="0.2">
      <c r="A9" s="5" t="s">
        <v>252</v>
      </c>
    </row>
  </sheetData>
  <mergeCells count="3">
    <mergeCell ref="A7:H7"/>
    <mergeCell ref="A8:G8"/>
    <mergeCell ref="A1:H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sqref="A1:G1"/>
    </sheetView>
  </sheetViews>
  <sheetFormatPr baseColWidth="10" defaultRowHeight="11.25" x14ac:dyDescent="0.2"/>
  <cols>
    <col min="1" max="1" width="36.28515625" style="6" customWidth="1"/>
    <col min="2" max="16384" width="11.42578125" style="6"/>
  </cols>
  <sheetData>
    <row r="1" spans="1:8" ht="25.5" customHeight="1" x14ac:dyDescent="0.2">
      <c r="A1" s="203" t="s">
        <v>522</v>
      </c>
      <c r="B1" s="193"/>
      <c r="C1" s="193"/>
      <c r="D1" s="193"/>
      <c r="E1" s="193"/>
      <c r="F1" s="193"/>
      <c r="G1" s="193"/>
    </row>
    <row r="3" spans="1:8" x14ac:dyDescent="0.2">
      <c r="A3" s="109"/>
      <c r="B3" s="97">
        <v>1996</v>
      </c>
      <c r="C3" s="97">
        <v>2001</v>
      </c>
      <c r="D3" s="97">
        <v>2006</v>
      </c>
      <c r="E3" s="97">
        <v>2013</v>
      </c>
    </row>
    <row r="4" spans="1:8" x14ac:dyDescent="0.2">
      <c r="A4" s="109" t="s">
        <v>6</v>
      </c>
      <c r="B4" s="111">
        <v>21.4</v>
      </c>
      <c r="C4" s="111">
        <v>12.6</v>
      </c>
      <c r="D4" s="111">
        <v>7.8</v>
      </c>
      <c r="E4" s="111">
        <v>9.6</v>
      </c>
    </row>
    <row r="5" spans="1:8" x14ac:dyDescent="0.2">
      <c r="A5" s="109" t="s">
        <v>8</v>
      </c>
      <c r="B5" s="111">
        <v>20.100000000000001</v>
      </c>
      <c r="C5" s="111">
        <v>9.5</v>
      </c>
      <c r="D5" s="111">
        <v>7.1</v>
      </c>
      <c r="E5" s="111">
        <v>8.6</v>
      </c>
    </row>
    <row r="6" spans="1:8" x14ac:dyDescent="0.2">
      <c r="A6" s="109" t="s">
        <v>13</v>
      </c>
      <c r="B6" s="111">
        <v>11.8</v>
      </c>
      <c r="C6" s="111">
        <v>4.4000000000000004</v>
      </c>
      <c r="D6" s="111">
        <v>4.2</v>
      </c>
      <c r="E6" s="111">
        <v>5.9</v>
      </c>
    </row>
    <row r="7" spans="1:8" x14ac:dyDescent="0.2">
      <c r="A7" s="189" t="s">
        <v>250</v>
      </c>
      <c r="B7" s="193"/>
      <c r="C7" s="193"/>
      <c r="D7" s="193"/>
      <c r="E7" s="193"/>
      <c r="F7" s="193"/>
      <c r="G7" s="193"/>
    </row>
    <row r="8" spans="1:8" ht="21" customHeight="1" x14ac:dyDescent="0.2">
      <c r="A8" s="189" t="s">
        <v>251</v>
      </c>
      <c r="B8" s="193"/>
      <c r="C8" s="193"/>
      <c r="D8" s="193"/>
      <c r="E8" s="193"/>
      <c r="F8" s="193"/>
      <c r="G8" s="193"/>
    </row>
    <row r="9" spans="1:8" x14ac:dyDescent="0.2">
      <c r="A9" s="189" t="s">
        <v>228</v>
      </c>
      <c r="B9" s="193"/>
      <c r="C9" s="193"/>
      <c r="D9" s="193"/>
      <c r="E9" s="193"/>
      <c r="F9" s="193"/>
      <c r="G9" s="193"/>
    </row>
    <row r="10" spans="1:8" ht="22.5" x14ac:dyDescent="0.2">
      <c r="A10" s="5" t="s">
        <v>252</v>
      </c>
    </row>
    <row r="13" spans="1:8" ht="42.6" customHeight="1" x14ac:dyDescent="0.2">
      <c r="A13" s="5"/>
      <c r="B13" s="10"/>
      <c r="C13" s="10"/>
      <c r="D13" s="10"/>
      <c r="E13" s="10"/>
      <c r="F13" s="10"/>
      <c r="G13" s="10"/>
      <c r="H13" s="10"/>
    </row>
  </sheetData>
  <mergeCells count="4">
    <mergeCell ref="A7:G7"/>
    <mergeCell ref="A8:G8"/>
    <mergeCell ref="A9:G9"/>
    <mergeCell ref="A1:G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sqref="A1:E1"/>
    </sheetView>
  </sheetViews>
  <sheetFormatPr baseColWidth="10" defaultRowHeight="11.25" x14ac:dyDescent="0.2"/>
  <cols>
    <col min="1" max="1" width="44.7109375" style="6" customWidth="1"/>
    <col min="2" max="2" width="23.42578125" style="6" customWidth="1"/>
    <col min="3" max="3" width="19.7109375" style="6" customWidth="1"/>
    <col min="4" max="4" width="23.28515625" style="6" customWidth="1"/>
    <col min="5" max="16384" width="11.42578125" style="6"/>
  </cols>
  <sheetData>
    <row r="1" spans="1:5" ht="21.75" customHeight="1" x14ac:dyDescent="0.2">
      <c r="A1" s="203" t="s">
        <v>523</v>
      </c>
      <c r="B1" s="193"/>
      <c r="C1" s="193"/>
      <c r="D1" s="193"/>
      <c r="E1" s="193"/>
    </row>
    <row r="2" spans="1:5" ht="14.25" customHeight="1" x14ac:dyDescent="0.2"/>
    <row r="3" spans="1:5" x14ac:dyDescent="0.2">
      <c r="A3" s="61"/>
      <c r="B3" s="97" t="s">
        <v>6</v>
      </c>
      <c r="C3" s="97" t="s">
        <v>94</v>
      </c>
      <c r="D3" s="97" t="s">
        <v>13</v>
      </c>
    </row>
    <row r="4" spans="1:5" x14ac:dyDescent="0.2">
      <c r="A4" s="112" t="s">
        <v>95</v>
      </c>
      <c r="B4" s="96">
        <v>1.07</v>
      </c>
      <c r="C4" s="96">
        <v>0.34</v>
      </c>
      <c r="D4" s="96">
        <v>0.21</v>
      </c>
    </row>
    <row r="5" spans="1:5" ht="25.5" customHeight="1" x14ac:dyDescent="0.2">
      <c r="A5" s="112" t="s">
        <v>96</v>
      </c>
      <c r="B5" s="96">
        <v>2.35</v>
      </c>
      <c r="C5" s="96">
        <v>1.31</v>
      </c>
      <c r="D5" s="96">
        <v>0.74</v>
      </c>
    </row>
    <row r="6" spans="1:5" x14ac:dyDescent="0.2">
      <c r="A6" s="112" t="s">
        <v>97</v>
      </c>
      <c r="B6" s="96">
        <v>11.45</v>
      </c>
      <c r="C6" s="96">
        <v>7.94</v>
      </c>
      <c r="D6" s="96">
        <v>4.34</v>
      </c>
    </row>
    <row r="7" spans="1:5" x14ac:dyDescent="0.2">
      <c r="A7" s="112" t="s">
        <v>98</v>
      </c>
      <c r="B7" s="96">
        <v>16.41</v>
      </c>
      <c r="C7" s="96">
        <v>10.33</v>
      </c>
      <c r="D7" s="96">
        <v>7.95</v>
      </c>
    </row>
    <row r="8" spans="1:5" ht="31.5" customHeight="1" x14ac:dyDescent="0.2">
      <c r="A8" s="112" t="s">
        <v>99</v>
      </c>
      <c r="B8" s="96">
        <v>23.05</v>
      </c>
      <c r="C8" s="96">
        <v>19.079999999999998</v>
      </c>
      <c r="D8" s="96">
        <v>13.58</v>
      </c>
    </row>
    <row r="9" spans="1:5" x14ac:dyDescent="0.2">
      <c r="A9" s="112" t="s">
        <v>100</v>
      </c>
      <c r="B9" s="96">
        <v>18.149999999999999</v>
      </c>
      <c r="C9" s="96">
        <v>10.6</v>
      </c>
      <c r="D9" s="96">
        <v>8.8699999999999992</v>
      </c>
    </row>
    <row r="10" spans="1:5" ht="24.75" customHeight="1" x14ac:dyDescent="0.2">
      <c r="A10" s="112" t="s">
        <v>101</v>
      </c>
      <c r="B10" s="96">
        <v>1.34</v>
      </c>
      <c r="C10" s="96">
        <v>0.79999999999999993</v>
      </c>
      <c r="D10" s="96">
        <v>0.2</v>
      </c>
    </row>
    <row r="11" spans="1:5" ht="27" customHeight="1" x14ac:dyDescent="0.2">
      <c r="A11" s="112" t="s">
        <v>102</v>
      </c>
      <c r="B11" s="96">
        <v>1.03</v>
      </c>
      <c r="C11" s="96">
        <v>0.58000000000000007</v>
      </c>
      <c r="D11" s="96">
        <v>0.13</v>
      </c>
    </row>
    <row r="12" spans="1:5" x14ac:dyDescent="0.2">
      <c r="A12" s="112" t="s">
        <v>103</v>
      </c>
      <c r="B12" s="96">
        <f>16.52+2.44</f>
        <v>18.96</v>
      </c>
      <c r="C12" s="96">
        <f>8.05+0.77</f>
        <v>8.82</v>
      </c>
      <c r="D12" s="96">
        <f>4.26+0.19</f>
        <v>4.45</v>
      </c>
    </row>
    <row r="13" spans="1:5" x14ac:dyDescent="0.2">
      <c r="A13" s="4" t="s">
        <v>249</v>
      </c>
    </row>
    <row r="14" spans="1:5" x14ac:dyDescent="0.2">
      <c r="A14" s="4" t="s">
        <v>218</v>
      </c>
    </row>
    <row r="15" spans="1:5" x14ac:dyDescent="0.2">
      <c r="A15" s="5" t="s">
        <v>219</v>
      </c>
    </row>
  </sheetData>
  <mergeCells count="1">
    <mergeCell ref="A1:E1"/>
  </mergeCell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RowHeight="11.25" x14ac:dyDescent="0.2"/>
  <cols>
    <col min="1" max="1" width="25.42578125" style="6" customWidth="1"/>
    <col min="2" max="2" width="23.7109375" style="6" customWidth="1"/>
    <col min="3" max="3" width="21.7109375" style="6" customWidth="1"/>
    <col min="4" max="4" width="19.5703125" style="6" customWidth="1"/>
    <col min="5" max="16384" width="11.42578125" style="6"/>
  </cols>
  <sheetData>
    <row r="1" spans="1:4" x14ac:dyDescent="0.2">
      <c r="A1" s="189" t="s">
        <v>524</v>
      </c>
      <c r="B1" s="193"/>
      <c r="C1" s="193"/>
      <c r="D1" s="193"/>
    </row>
    <row r="2" spans="1:4" x14ac:dyDescent="0.2">
      <c r="A2" s="5"/>
      <c r="B2" s="10"/>
      <c r="C2" s="10"/>
      <c r="D2" s="10"/>
    </row>
    <row r="3" spans="1:4" x14ac:dyDescent="0.2">
      <c r="A3" s="61"/>
      <c r="B3" s="97" t="s">
        <v>6</v>
      </c>
      <c r="C3" s="97" t="s">
        <v>94</v>
      </c>
      <c r="D3" s="97" t="s">
        <v>13</v>
      </c>
    </row>
    <row r="4" spans="1:4" x14ac:dyDescent="0.2">
      <c r="A4" s="61" t="s">
        <v>104</v>
      </c>
      <c r="B4" s="96">
        <v>46.41</v>
      </c>
      <c r="C4" s="96">
        <v>60.55</v>
      </c>
      <c r="D4" s="96">
        <v>70.52</v>
      </c>
    </row>
    <row r="5" spans="1:4" x14ac:dyDescent="0.2">
      <c r="A5" s="61" t="s">
        <v>105</v>
      </c>
      <c r="B5" s="96">
        <v>53.59</v>
      </c>
      <c r="C5" s="96">
        <v>39.4</v>
      </c>
      <c r="D5" s="96">
        <v>29.48</v>
      </c>
    </row>
    <row r="6" spans="1:4" x14ac:dyDescent="0.2">
      <c r="A6" s="61" t="s">
        <v>106</v>
      </c>
      <c r="B6" s="96">
        <v>25.42</v>
      </c>
      <c r="C6" s="96">
        <v>14.32</v>
      </c>
      <c r="D6" s="96">
        <v>8.44</v>
      </c>
    </row>
    <row r="7" spans="1:4" x14ac:dyDescent="0.2">
      <c r="A7" s="61" t="s">
        <v>107</v>
      </c>
      <c r="B7" s="96">
        <v>9.99</v>
      </c>
      <c r="C7" s="96">
        <v>4.49</v>
      </c>
      <c r="D7" s="96">
        <v>1.96</v>
      </c>
    </row>
    <row r="8" spans="1:4" x14ac:dyDescent="0.2">
      <c r="A8" s="61" t="s">
        <v>108</v>
      </c>
      <c r="B8" s="96">
        <v>3.64</v>
      </c>
      <c r="C8" s="96">
        <v>1.21</v>
      </c>
      <c r="D8" s="96">
        <v>0.5</v>
      </c>
    </row>
    <row r="9" spans="1:4" x14ac:dyDescent="0.2">
      <c r="A9" s="4" t="s">
        <v>248</v>
      </c>
    </row>
    <row r="10" spans="1:4" x14ac:dyDescent="0.2">
      <c r="A10" s="4" t="s">
        <v>241</v>
      </c>
    </row>
    <row r="11" spans="1:4" ht="22.5" x14ac:dyDescent="0.2">
      <c r="A11" s="5" t="s">
        <v>219</v>
      </c>
    </row>
  </sheetData>
  <mergeCells count="1">
    <mergeCell ref="A1:D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RowHeight="11.25" x14ac:dyDescent="0.2"/>
  <cols>
    <col min="1" max="1" width="25.28515625" style="6" customWidth="1"/>
    <col min="2" max="2" width="24" style="6" customWidth="1"/>
    <col min="3" max="3" width="21.42578125" style="6" customWidth="1"/>
    <col min="4" max="4" width="22.7109375" style="6" customWidth="1"/>
    <col min="5" max="16384" width="11.42578125" style="6"/>
  </cols>
  <sheetData>
    <row r="1" spans="1:4" ht="29.1" customHeight="1" x14ac:dyDescent="0.2">
      <c r="A1" s="189" t="s">
        <v>525</v>
      </c>
      <c r="B1" s="193"/>
      <c r="C1" s="193"/>
      <c r="D1" s="193"/>
    </row>
    <row r="3" spans="1:4" x14ac:dyDescent="0.2">
      <c r="A3" s="61" t="s">
        <v>107</v>
      </c>
      <c r="B3" s="97" t="s">
        <v>6</v>
      </c>
      <c r="C3" s="97" t="s">
        <v>94</v>
      </c>
      <c r="D3" s="97" t="s">
        <v>13</v>
      </c>
    </row>
    <row r="4" spans="1:4" x14ac:dyDescent="0.2">
      <c r="A4" s="61" t="s">
        <v>171</v>
      </c>
      <c r="B4" s="96">
        <v>2.68</v>
      </c>
      <c r="C4" s="96">
        <v>1.78</v>
      </c>
      <c r="D4" s="96">
        <v>0.45</v>
      </c>
    </row>
    <row r="5" spans="1:4" x14ac:dyDescent="0.2">
      <c r="A5" s="61" t="s">
        <v>172</v>
      </c>
      <c r="B5" s="96">
        <v>1.94</v>
      </c>
      <c r="C5" s="96">
        <v>1.02</v>
      </c>
      <c r="D5" s="96">
        <v>1.02</v>
      </c>
    </row>
    <row r="6" spans="1:4" x14ac:dyDescent="0.2">
      <c r="A6" s="61" t="s">
        <v>173</v>
      </c>
      <c r="B6" s="96">
        <v>11.02</v>
      </c>
      <c r="C6" s="96">
        <v>5.87</v>
      </c>
      <c r="D6" s="96">
        <v>4.03</v>
      </c>
    </row>
    <row r="7" spans="1:4" x14ac:dyDescent="0.2">
      <c r="A7" s="61" t="s">
        <v>174</v>
      </c>
      <c r="B7" s="96">
        <v>15.21</v>
      </c>
      <c r="C7" s="96">
        <v>9.2799999999999994</v>
      </c>
      <c r="D7" s="96">
        <v>5.65</v>
      </c>
    </row>
    <row r="8" spans="1:4" x14ac:dyDescent="0.2">
      <c r="A8" s="4" t="s">
        <v>278</v>
      </c>
    </row>
    <row r="9" spans="1:4" x14ac:dyDescent="0.2">
      <c r="A9" s="4" t="s">
        <v>241</v>
      </c>
    </row>
    <row r="10" spans="1:4" ht="22.5" x14ac:dyDescent="0.2">
      <c r="A10" s="5" t="s">
        <v>219</v>
      </c>
    </row>
  </sheetData>
  <mergeCells count="1">
    <mergeCell ref="A1:D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RowHeight="11.25" x14ac:dyDescent="0.2"/>
  <cols>
    <col min="1" max="1" width="31.7109375" style="6" customWidth="1"/>
    <col min="2" max="2" width="25.28515625" style="6" customWidth="1"/>
    <col min="3" max="3" width="23.7109375" style="6" customWidth="1"/>
    <col min="4" max="4" width="19.28515625" style="6" customWidth="1"/>
    <col min="5" max="16384" width="11.42578125" style="6"/>
  </cols>
  <sheetData>
    <row r="1" spans="1:4" x14ac:dyDescent="0.2">
      <c r="A1" s="189" t="s">
        <v>526</v>
      </c>
      <c r="B1" s="193"/>
      <c r="C1" s="193"/>
      <c r="D1" s="193"/>
    </row>
    <row r="2" spans="1:4" x14ac:dyDescent="0.2">
      <c r="A2" s="5"/>
      <c r="B2" s="10"/>
      <c r="C2" s="10"/>
      <c r="D2" s="10"/>
    </row>
    <row r="3" spans="1:4" x14ac:dyDescent="0.2">
      <c r="A3" s="65"/>
      <c r="B3" s="97" t="s">
        <v>6</v>
      </c>
      <c r="C3" s="97" t="s">
        <v>8</v>
      </c>
      <c r="D3" s="97" t="s">
        <v>13</v>
      </c>
    </row>
    <row r="4" spans="1:4" ht="30.6" customHeight="1" x14ac:dyDescent="0.2">
      <c r="A4" s="65" t="s">
        <v>193</v>
      </c>
      <c r="B4" s="96">
        <v>39.24</v>
      </c>
      <c r="C4" s="96">
        <v>28.62</v>
      </c>
      <c r="D4" s="96">
        <v>22.18</v>
      </c>
    </row>
    <row r="5" spans="1:4" ht="26.1" customHeight="1" x14ac:dyDescent="0.2">
      <c r="A5" s="65" t="s">
        <v>194</v>
      </c>
      <c r="B5" s="96">
        <v>14.83</v>
      </c>
      <c r="C5" s="96">
        <v>8.1999999999999993</v>
      </c>
      <c r="D5" s="96">
        <v>4.9000000000000004</v>
      </c>
    </row>
    <row r="6" spans="1:4" ht="27" customHeight="1" x14ac:dyDescent="0.2">
      <c r="A6" s="65" t="s">
        <v>195</v>
      </c>
      <c r="B6" s="96">
        <v>6.23</v>
      </c>
      <c r="C6" s="96">
        <v>2.63</v>
      </c>
      <c r="D6" s="96">
        <v>1.1399999999999999</v>
      </c>
    </row>
    <row r="7" spans="1:4" ht="25.5" customHeight="1" x14ac:dyDescent="0.2">
      <c r="A7" s="65" t="s">
        <v>196</v>
      </c>
      <c r="B7" s="96">
        <v>2.79</v>
      </c>
      <c r="C7" s="96">
        <v>0.95</v>
      </c>
      <c r="D7" s="96">
        <v>0.25</v>
      </c>
    </row>
    <row r="8" spans="1:4" ht="23.1" customHeight="1" x14ac:dyDescent="0.2">
      <c r="A8" s="189" t="s">
        <v>277</v>
      </c>
      <c r="B8" s="193"/>
      <c r="C8" s="193"/>
    </row>
    <row r="9" spans="1:4" x14ac:dyDescent="0.2">
      <c r="A9" s="4" t="s">
        <v>247</v>
      </c>
    </row>
    <row r="10" spans="1:4" x14ac:dyDescent="0.2">
      <c r="A10" s="5" t="s">
        <v>219</v>
      </c>
    </row>
  </sheetData>
  <mergeCells count="2">
    <mergeCell ref="A8:C8"/>
    <mergeCell ref="A1:D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13" workbookViewId="0">
      <selection sqref="A1:D1"/>
    </sheetView>
  </sheetViews>
  <sheetFormatPr baseColWidth="10" defaultRowHeight="11.25" x14ac:dyDescent="0.2"/>
  <cols>
    <col min="1" max="1" width="57" style="6" customWidth="1"/>
    <col min="2" max="2" width="24.7109375" style="6" customWidth="1"/>
    <col min="3" max="3" width="19" style="6" customWidth="1"/>
    <col min="4" max="4" width="24.28515625" style="6" customWidth="1"/>
    <col min="5" max="16384" width="11.42578125" style="6"/>
  </cols>
  <sheetData>
    <row r="1" spans="1:4" x14ac:dyDescent="0.2">
      <c r="A1" s="189" t="s">
        <v>527</v>
      </c>
      <c r="B1" s="193"/>
      <c r="C1" s="193"/>
      <c r="D1" s="193"/>
    </row>
    <row r="3" spans="1:4" x14ac:dyDescent="0.2">
      <c r="A3" s="13"/>
      <c r="B3" s="97" t="s">
        <v>6</v>
      </c>
      <c r="C3" s="97" t="s">
        <v>8</v>
      </c>
      <c r="D3" s="97" t="s">
        <v>13</v>
      </c>
    </row>
    <row r="4" spans="1:4" x14ac:dyDescent="0.2">
      <c r="A4" s="113" t="s">
        <v>178</v>
      </c>
      <c r="B4" s="114">
        <v>0.14000000000000001</v>
      </c>
      <c r="C4" s="114">
        <v>0.02</v>
      </c>
      <c r="D4" s="114">
        <v>0.04</v>
      </c>
    </row>
    <row r="5" spans="1:4" x14ac:dyDescent="0.2">
      <c r="A5" s="115" t="s">
        <v>179</v>
      </c>
      <c r="B5" s="114">
        <v>0.24</v>
      </c>
      <c r="C5" s="114">
        <v>0.11</v>
      </c>
      <c r="D5" s="114">
        <v>0.03</v>
      </c>
    </row>
    <row r="6" spans="1:4" x14ac:dyDescent="0.2">
      <c r="A6" s="113" t="s">
        <v>180</v>
      </c>
      <c r="B6" s="114">
        <v>0.37</v>
      </c>
      <c r="C6" s="114">
        <v>0.23</v>
      </c>
      <c r="D6" s="114">
        <v>0.14000000000000001</v>
      </c>
    </row>
    <row r="7" spans="1:4" x14ac:dyDescent="0.2">
      <c r="A7" s="113" t="s">
        <v>181</v>
      </c>
      <c r="B7" s="114">
        <v>0.47</v>
      </c>
      <c r="C7" s="114">
        <v>0.33</v>
      </c>
      <c r="D7" s="114">
        <v>0.19</v>
      </c>
    </row>
    <row r="8" spans="1:4" x14ac:dyDescent="0.2">
      <c r="A8" s="113" t="s">
        <v>182</v>
      </c>
      <c r="B8" s="114">
        <v>1.03</v>
      </c>
      <c r="C8" s="114">
        <v>0.56999999999999995</v>
      </c>
      <c r="D8" s="114">
        <v>0.17</v>
      </c>
    </row>
    <row r="9" spans="1:4" x14ac:dyDescent="0.2">
      <c r="A9" s="113" t="s">
        <v>111</v>
      </c>
      <c r="B9" s="114">
        <v>1.3</v>
      </c>
      <c r="C9" s="114">
        <v>0.66</v>
      </c>
      <c r="D9" s="114">
        <v>0.28000000000000003</v>
      </c>
    </row>
    <row r="10" spans="1:4" x14ac:dyDescent="0.2">
      <c r="A10" s="115" t="s">
        <v>109</v>
      </c>
      <c r="B10" s="114">
        <v>1.45</v>
      </c>
      <c r="C10" s="114">
        <v>0.71</v>
      </c>
      <c r="D10" s="114">
        <v>0.33</v>
      </c>
    </row>
    <row r="11" spans="1:4" x14ac:dyDescent="0.2">
      <c r="A11" s="113" t="s">
        <v>183</v>
      </c>
      <c r="B11" s="114">
        <v>2.95</v>
      </c>
      <c r="C11" s="114">
        <v>1.71</v>
      </c>
      <c r="D11" s="114">
        <v>0.86</v>
      </c>
    </row>
    <row r="12" spans="1:4" x14ac:dyDescent="0.2">
      <c r="A12" s="113" t="s">
        <v>113</v>
      </c>
      <c r="B12" s="114">
        <v>3</v>
      </c>
      <c r="C12" s="114">
        <v>2.95</v>
      </c>
      <c r="D12" s="114">
        <v>2.04</v>
      </c>
    </row>
    <row r="13" spans="1:4" x14ac:dyDescent="0.2">
      <c r="A13" s="113" t="s">
        <v>189</v>
      </c>
      <c r="B13" s="114">
        <v>3.3</v>
      </c>
      <c r="C13" s="114">
        <v>1.3</v>
      </c>
      <c r="D13" s="114">
        <v>0.8</v>
      </c>
    </row>
    <row r="14" spans="1:4" x14ac:dyDescent="0.2">
      <c r="A14" s="113" t="s">
        <v>184</v>
      </c>
      <c r="B14" s="114">
        <v>3.34</v>
      </c>
      <c r="C14" s="114">
        <v>2.2999999999999998</v>
      </c>
      <c r="D14" s="114">
        <v>1.98</v>
      </c>
    </row>
    <row r="15" spans="1:4" x14ac:dyDescent="0.2">
      <c r="A15" s="113" t="s">
        <v>185</v>
      </c>
      <c r="B15" s="114">
        <v>3.4</v>
      </c>
      <c r="C15" s="114">
        <v>1.4</v>
      </c>
      <c r="D15" s="114">
        <v>0.69</v>
      </c>
    </row>
    <row r="16" spans="1:4" x14ac:dyDescent="0.2">
      <c r="A16" s="113" t="s">
        <v>186</v>
      </c>
      <c r="B16" s="114">
        <v>7.15</v>
      </c>
      <c r="C16" s="114">
        <v>5.41</v>
      </c>
      <c r="D16" s="114">
        <v>5.56</v>
      </c>
    </row>
    <row r="17" spans="1:4" x14ac:dyDescent="0.2">
      <c r="A17" s="113" t="s">
        <v>112</v>
      </c>
      <c r="B17" s="114">
        <v>8.0299999999999994</v>
      </c>
      <c r="C17" s="114">
        <v>4.37</v>
      </c>
      <c r="D17" s="114">
        <v>3.91</v>
      </c>
    </row>
    <row r="18" spans="1:4" x14ac:dyDescent="0.2">
      <c r="A18" s="113" t="s">
        <v>110</v>
      </c>
      <c r="B18" s="114">
        <v>8.2100000000000009</v>
      </c>
      <c r="C18" s="114">
        <v>4.95</v>
      </c>
      <c r="D18" s="114">
        <v>3.19</v>
      </c>
    </row>
    <row r="19" spans="1:4" x14ac:dyDescent="0.2">
      <c r="A19" s="113" t="s">
        <v>190</v>
      </c>
      <c r="B19" s="114">
        <v>8.6999999999999993</v>
      </c>
      <c r="C19" s="114">
        <v>5.45</v>
      </c>
      <c r="D19" s="114">
        <v>3.22</v>
      </c>
    </row>
    <row r="20" spans="1:4" x14ac:dyDescent="0.2">
      <c r="A20" s="189" t="s">
        <v>246</v>
      </c>
      <c r="B20" s="193"/>
      <c r="C20" s="193"/>
      <c r="D20" s="193"/>
    </row>
    <row r="21" spans="1:4" x14ac:dyDescent="0.2">
      <c r="A21" s="189" t="s">
        <v>247</v>
      </c>
      <c r="B21" s="193"/>
    </row>
    <row r="22" spans="1:4" x14ac:dyDescent="0.2">
      <c r="A22" s="5" t="s">
        <v>219</v>
      </c>
    </row>
  </sheetData>
  <mergeCells count="3">
    <mergeCell ref="A20:D20"/>
    <mergeCell ref="A21:B21"/>
    <mergeCell ref="A1:D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RowHeight="11.25" x14ac:dyDescent="0.2"/>
  <cols>
    <col min="1" max="1" width="25.5703125" style="6" customWidth="1"/>
    <col min="2" max="2" width="20.42578125" style="6" customWidth="1"/>
    <col min="3" max="3" width="30" style="6" customWidth="1"/>
    <col min="4" max="4" width="26.28515625" style="6" customWidth="1"/>
    <col min="5" max="5" width="28.42578125" style="6" customWidth="1"/>
    <col min="6" max="16384" width="11.42578125" style="6"/>
  </cols>
  <sheetData>
    <row r="1" spans="1:7" x14ac:dyDescent="0.2">
      <c r="A1" s="4" t="s">
        <v>528</v>
      </c>
    </row>
    <row r="3" spans="1:7" x14ac:dyDescent="0.2">
      <c r="A3" s="61"/>
      <c r="B3" s="95" t="s">
        <v>114</v>
      </c>
      <c r="C3" s="97" t="s">
        <v>115</v>
      </c>
      <c r="D3" s="97" t="s">
        <v>116</v>
      </c>
      <c r="E3" s="95" t="s">
        <v>117</v>
      </c>
    </row>
    <row r="4" spans="1:7" x14ac:dyDescent="0.2">
      <c r="A4" s="61" t="s">
        <v>6</v>
      </c>
      <c r="B4" s="96">
        <f>19.79+10.16</f>
        <v>29.95</v>
      </c>
      <c r="C4" s="96">
        <v>46.85</v>
      </c>
      <c r="D4" s="96">
        <v>46.46</v>
      </c>
      <c r="E4" s="96">
        <f>12.19+5.1</f>
        <v>17.29</v>
      </c>
    </row>
    <row r="5" spans="1:7" x14ac:dyDescent="0.2">
      <c r="A5" s="61" t="s">
        <v>94</v>
      </c>
      <c r="B5" s="96">
        <f>14.94+6.58</f>
        <v>21.52</v>
      </c>
      <c r="C5" s="96">
        <v>40.869999999999997</v>
      </c>
      <c r="D5" s="96">
        <v>50.36</v>
      </c>
      <c r="E5" s="96">
        <f>7.7+2.58</f>
        <v>10.280000000000001</v>
      </c>
    </row>
    <row r="6" spans="1:7" x14ac:dyDescent="0.2">
      <c r="A6" s="61" t="s">
        <v>13</v>
      </c>
      <c r="B6" s="96">
        <f>14+4.85</f>
        <v>18.850000000000001</v>
      </c>
      <c r="C6" s="96">
        <v>31.31</v>
      </c>
      <c r="D6" s="96">
        <v>59.33</v>
      </c>
      <c r="E6" s="96">
        <f>6.35+1.8</f>
        <v>8.15</v>
      </c>
    </row>
    <row r="7" spans="1:7" ht="24" customHeight="1" x14ac:dyDescent="0.2">
      <c r="A7" s="203" t="s">
        <v>245</v>
      </c>
      <c r="B7" s="193"/>
      <c r="C7" s="193"/>
      <c r="D7" s="193"/>
      <c r="E7" s="193"/>
      <c r="F7" s="193"/>
      <c r="G7" s="193"/>
    </row>
    <row r="8" spans="1:7" x14ac:dyDescent="0.2">
      <c r="A8" s="4" t="s">
        <v>218</v>
      </c>
    </row>
    <row r="9" spans="1:7" ht="22.5" x14ac:dyDescent="0.2">
      <c r="A9" s="5" t="s">
        <v>219</v>
      </c>
    </row>
  </sheetData>
  <mergeCells count="1">
    <mergeCell ref="A7:G7"/>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C1"/>
    </sheetView>
  </sheetViews>
  <sheetFormatPr baseColWidth="10" defaultRowHeight="11.25" x14ac:dyDescent="0.2"/>
  <cols>
    <col min="1" max="1" width="25.28515625" style="6" customWidth="1"/>
    <col min="2" max="2" width="35.7109375" style="6" customWidth="1"/>
    <col min="3" max="3" width="42.7109375" style="6" customWidth="1"/>
    <col min="4" max="4" width="38.5703125" style="6" customWidth="1"/>
    <col min="5" max="16384" width="11.42578125" style="6"/>
  </cols>
  <sheetData>
    <row r="1" spans="1:4" ht="25.5" customHeight="1" x14ac:dyDescent="0.2">
      <c r="A1" s="189" t="s">
        <v>529</v>
      </c>
      <c r="B1" s="193"/>
      <c r="C1" s="193"/>
    </row>
    <row r="3" spans="1:4" ht="33" customHeight="1" x14ac:dyDescent="0.2">
      <c r="A3" s="61"/>
      <c r="B3" s="62" t="s">
        <v>198</v>
      </c>
      <c r="C3" s="62" t="s">
        <v>199</v>
      </c>
      <c r="D3" s="62" t="s">
        <v>118</v>
      </c>
    </row>
    <row r="4" spans="1:4" x14ac:dyDescent="0.2">
      <c r="A4" s="61" t="s">
        <v>6</v>
      </c>
      <c r="B4" s="96">
        <v>7.82</v>
      </c>
      <c r="C4" s="96">
        <v>8.91</v>
      </c>
      <c r="D4" s="96">
        <v>8.1</v>
      </c>
    </row>
    <row r="5" spans="1:4" x14ac:dyDescent="0.2">
      <c r="A5" s="61" t="s">
        <v>94</v>
      </c>
      <c r="B5" s="96">
        <v>4.99</v>
      </c>
      <c r="C5" s="96">
        <v>7.22</v>
      </c>
      <c r="D5" s="96">
        <v>4.24</v>
      </c>
    </row>
    <row r="6" spans="1:4" x14ac:dyDescent="0.2">
      <c r="A6" s="61" t="s">
        <v>13</v>
      </c>
      <c r="B6" s="96">
        <v>3.82</v>
      </c>
      <c r="C6" s="96">
        <v>7.42</v>
      </c>
      <c r="D6" s="96">
        <v>3.56</v>
      </c>
    </row>
    <row r="7" spans="1:4" ht="38.1" customHeight="1" x14ac:dyDescent="0.2">
      <c r="A7" s="207" t="s">
        <v>244</v>
      </c>
      <c r="B7" s="193"/>
      <c r="C7" s="193"/>
    </row>
    <row r="8" spans="1:4" x14ac:dyDescent="0.2">
      <c r="A8" s="4" t="s">
        <v>225</v>
      </c>
    </row>
    <row r="9" spans="1:4" x14ac:dyDescent="0.2">
      <c r="A9" s="208" t="s">
        <v>219</v>
      </c>
      <c r="B9" s="208"/>
    </row>
  </sheetData>
  <mergeCells count="3">
    <mergeCell ref="A1:C1"/>
    <mergeCell ref="A7:C7"/>
    <mergeCell ref="A9:B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baseColWidth="10" defaultRowHeight="11.25" x14ac:dyDescent="0.2"/>
  <cols>
    <col min="1" max="1" width="29" style="6" customWidth="1"/>
    <col min="2" max="2" width="36.28515625" style="6" customWidth="1"/>
    <col min="3" max="3" width="47.42578125" style="6" customWidth="1"/>
    <col min="4" max="4" width="35.42578125" style="6" customWidth="1"/>
    <col min="5" max="16384" width="11.42578125" style="6"/>
  </cols>
  <sheetData>
    <row r="1" spans="1:4" x14ac:dyDescent="0.2">
      <c r="A1" s="4" t="s">
        <v>530</v>
      </c>
    </row>
    <row r="3" spans="1:4" ht="27.75" customHeight="1" x14ac:dyDescent="0.2">
      <c r="A3" s="61"/>
      <c r="B3" s="106" t="s">
        <v>119</v>
      </c>
      <c r="C3" s="62" t="s">
        <v>291</v>
      </c>
      <c r="D3" s="106" t="s">
        <v>120</v>
      </c>
    </row>
    <row r="4" spans="1:4" x14ac:dyDescent="0.2">
      <c r="A4" s="61" t="s">
        <v>6</v>
      </c>
      <c r="B4" s="96">
        <v>15.89</v>
      </c>
      <c r="C4" s="96">
        <v>7.72</v>
      </c>
      <c r="D4" s="96">
        <v>5.3</v>
      </c>
    </row>
    <row r="5" spans="1:4" x14ac:dyDescent="0.2">
      <c r="A5" s="61" t="s">
        <v>94</v>
      </c>
      <c r="B5" s="96">
        <v>14.55</v>
      </c>
      <c r="C5" s="96">
        <v>4.78</v>
      </c>
      <c r="D5" s="96">
        <v>3.6</v>
      </c>
    </row>
    <row r="6" spans="1:4" x14ac:dyDescent="0.2">
      <c r="A6" s="61" t="s">
        <v>13</v>
      </c>
      <c r="B6" s="96">
        <v>10.79</v>
      </c>
      <c r="C6" s="96">
        <v>4.3899999999999997</v>
      </c>
      <c r="D6" s="96">
        <v>3.79</v>
      </c>
    </row>
    <row r="7" spans="1:4" x14ac:dyDescent="0.2">
      <c r="A7" s="207" t="s">
        <v>243</v>
      </c>
      <c r="B7" s="207"/>
      <c r="C7" s="207"/>
    </row>
    <row r="8" spans="1:4" x14ac:dyDescent="0.2">
      <c r="A8" s="4" t="s">
        <v>218</v>
      </c>
    </row>
    <row r="9" spans="1:4" x14ac:dyDescent="0.2">
      <c r="A9" s="208" t="s">
        <v>219</v>
      </c>
      <c r="B9" s="208"/>
    </row>
    <row r="26" ht="31.15" customHeight="1" x14ac:dyDescent="0.2"/>
  </sheetData>
  <mergeCells count="2">
    <mergeCell ref="A7:C7"/>
    <mergeCell ref="A9:B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G1"/>
    </sheetView>
  </sheetViews>
  <sheetFormatPr baseColWidth="10" defaultColWidth="9.28515625" defaultRowHeight="11.25" x14ac:dyDescent="0.2"/>
  <cols>
    <col min="1" max="1" width="20.7109375" style="6" customWidth="1"/>
    <col min="2" max="2" width="9.28515625" style="6"/>
    <col min="3" max="3" width="11.28515625" style="6" customWidth="1"/>
    <col min="4" max="5" width="9.28515625" style="6"/>
    <col min="6" max="6" width="11.42578125" style="6" customWidth="1"/>
    <col min="7" max="16384" width="9.28515625" style="6"/>
  </cols>
  <sheetData>
    <row r="1" spans="1:7" ht="25.5" customHeight="1" x14ac:dyDescent="0.2">
      <c r="A1" s="189" t="s">
        <v>504</v>
      </c>
      <c r="B1" s="189"/>
      <c r="C1" s="189"/>
      <c r="D1" s="189"/>
      <c r="E1" s="189"/>
      <c r="F1" s="189"/>
      <c r="G1" s="189"/>
    </row>
    <row r="3" spans="1:7" x14ac:dyDescent="0.2">
      <c r="A3" s="61"/>
      <c r="B3" s="191">
        <v>1996</v>
      </c>
      <c r="C3" s="191"/>
      <c r="D3" s="191"/>
      <c r="E3" s="191">
        <v>2013</v>
      </c>
      <c r="F3" s="191"/>
      <c r="G3" s="191"/>
    </row>
    <row r="4" spans="1:7" ht="33.75" x14ac:dyDescent="0.2">
      <c r="A4" s="61"/>
      <c r="B4" s="62" t="s">
        <v>18</v>
      </c>
      <c r="C4" s="62" t="s">
        <v>8</v>
      </c>
      <c r="D4" s="62" t="s">
        <v>19</v>
      </c>
      <c r="E4" s="62" t="s">
        <v>18</v>
      </c>
      <c r="F4" s="62" t="s">
        <v>8</v>
      </c>
      <c r="G4" s="62" t="s">
        <v>19</v>
      </c>
    </row>
    <row r="5" spans="1:7" x14ac:dyDescent="0.2">
      <c r="A5" s="192" t="s">
        <v>200</v>
      </c>
      <c r="B5" s="192"/>
      <c r="C5" s="192"/>
      <c r="D5" s="192"/>
      <c r="E5" s="192"/>
      <c r="F5" s="192"/>
      <c r="G5" s="192"/>
    </row>
    <row r="6" spans="1:7" x14ac:dyDescent="0.2">
      <c r="A6" s="61" t="s">
        <v>20</v>
      </c>
      <c r="B6" s="34">
        <v>12.530000000000001</v>
      </c>
      <c r="C6" s="34">
        <v>10.78</v>
      </c>
      <c r="D6" s="34">
        <v>9.15</v>
      </c>
      <c r="E6" s="34">
        <v>12.67</v>
      </c>
      <c r="F6" s="34">
        <v>8.75</v>
      </c>
      <c r="G6" s="34">
        <v>5.79</v>
      </c>
    </row>
    <row r="7" spans="1:7" x14ac:dyDescent="0.2">
      <c r="A7" s="61" t="s">
        <v>21</v>
      </c>
      <c r="B7" s="34">
        <v>19.78</v>
      </c>
      <c r="C7" s="34">
        <v>19.66</v>
      </c>
      <c r="D7" s="34">
        <v>20.25</v>
      </c>
      <c r="E7" s="34">
        <v>16.810000000000002</v>
      </c>
      <c r="F7" s="34">
        <v>14.129999999999999</v>
      </c>
      <c r="G7" s="34">
        <v>15.17</v>
      </c>
    </row>
    <row r="8" spans="1:7" x14ac:dyDescent="0.2">
      <c r="A8" s="61" t="s">
        <v>22</v>
      </c>
      <c r="B8" s="34">
        <v>19.82</v>
      </c>
      <c r="C8" s="34">
        <v>19.21</v>
      </c>
      <c r="D8" s="34">
        <v>21.450000000000003</v>
      </c>
      <c r="E8" s="34">
        <v>22.16</v>
      </c>
      <c r="F8" s="34">
        <v>17.78</v>
      </c>
      <c r="G8" s="34">
        <v>17.920000000000002</v>
      </c>
    </row>
    <row r="9" spans="1:7" x14ac:dyDescent="0.2">
      <c r="A9" s="61" t="s">
        <v>23</v>
      </c>
      <c r="B9" s="34">
        <v>19.27</v>
      </c>
      <c r="C9" s="34">
        <v>19.740000000000002</v>
      </c>
      <c r="D9" s="34">
        <v>25.099999999999998</v>
      </c>
      <c r="E9" s="34">
        <v>26.57</v>
      </c>
      <c r="F9" s="34">
        <v>23.42</v>
      </c>
      <c r="G9" s="34">
        <v>31.73</v>
      </c>
    </row>
    <row r="10" spans="1:7" x14ac:dyDescent="0.2">
      <c r="A10" s="61" t="s">
        <v>129</v>
      </c>
      <c r="B10" s="34">
        <v>28.599999999999998</v>
      </c>
      <c r="C10" s="34">
        <v>30.63</v>
      </c>
      <c r="D10" s="34">
        <v>24.03</v>
      </c>
      <c r="E10" s="34">
        <v>21.78</v>
      </c>
      <c r="F10" s="34">
        <v>35.92</v>
      </c>
      <c r="G10" s="34">
        <v>29.39</v>
      </c>
    </row>
    <row r="11" spans="1:7" x14ac:dyDescent="0.2">
      <c r="A11" s="63" t="s">
        <v>24</v>
      </c>
      <c r="B11" s="64">
        <f t="shared" ref="B11:G11" si="0">SUM(B6:B10)</f>
        <v>100</v>
      </c>
      <c r="C11" s="64">
        <f t="shared" si="0"/>
        <v>100.02</v>
      </c>
      <c r="D11" s="64">
        <f t="shared" si="0"/>
        <v>99.98</v>
      </c>
      <c r="E11" s="64">
        <f t="shared" si="0"/>
        <v>99.990000000000009</v>
      </c>
      <c r="F11" s="64">
        <f t="shared" si="0"/>
        <v>100</v>
      </c>
      <c r="G11" s="64">
        <f t="shared" si="0"/>
        <v>100</v>
      </c>
    </row>
    <row r="12" spans="1:7" x14ac:dyDescent="0.2">
      <c r="A12" s="190" t="s">
        <v>25</v>
      </c>
      <c r="B12" s="190"/>
      <c r="C12" s="190"/>
      <c r="D12" s="190"/>
      <c r="E12" s="190"/>
      <c r="F12" s="190"/>
      <c r="G12" s="190"/>
    </row>
    <row r="13" spans="1:7" x14ac:dyDescent="0.2">
      <c r="A13" s="65" t="s">
        <v>26</v>
      </c>
      <c r="B13" s="34">
        <v>34.18</v>
      </c>
      <c r="C13" s="34">
        <v>28.94</v>
      </c>
      <c r="D13" s="34">
        <v>23.95</v>
      </c>
      <c r="E13" s="34">
        <v>38.25</v>
      </c>
      <c r="F13" s="34">
        <v>37.6</v>
      </c>
      <c r="G13" s="34">
        <v>30.19</v>
      </c>
    </row>
    <row r="14" spans="1:7" ht="28.5" customHeight="1" x14ac:dyDescent="0.2">
      <c r="A14" s="65" t="s">
        <v>27</v>
      </c>
      <c r="B14" s="34">
        <v>17.73</v>
      </c>
      <c r="C14" s="34">
        <v>25.26</v>
      </c>
      <c r="D14" s="34">
        <v>36.119999999999997</v>
      </c>
      <c r="E14" s="34">
        <v>14.72</v>
      </c>
      <c r="F14" s="34">
        <v>25.41</v>
      </c>
      <c r="G14" s="34">
        <v>36.07</v>
      </c>
    </row>
    <row r="15" spans="1:7" ht="28.5" customHeight="1" x14ac:dyDescent="0.2">
      <c r="A15" s="65" t="s">
        <v>32</v>
      </c>
      <c r="B15" s="34">
        <v>33.24</v>
      </c>
      <c r="C15" s="34">
        <v>35.520000000000003</v>
      </c>
      <c r="D15" s="34">
        <v>33.21</v>
      </c>
      <c r="E15" s="34">
        <v>24.67</v>
      </c>
      <c r="F15" s="34">
        <v>25.05</v>
      </c>
      <c r="G15" s="34">
        <v>27.22</v>
      </c>
    </row>
    <row r="16" spans="1:7" ht="30" customHeight="1" x14ac:dyDescent="0.2">
      <c r="A16" s="65" t="s">
        <v>33</v>
      </c>
      <c r="B16" s="34">
        <v>11.87</v>
      </c>
      <c r="C16" s="34">
        <v>6.78</v>
      </c>
      <c r="D16" s="34">
        <v>3.32</v>
      </c>
      <c r="E16" s="34">
        <v>17.95</v>
      </c>
      <c r="F16" s="34">
        <v>8.32</v>
      </c>
      <c r="G16" s="34">
        <v>3.52</v>
      </c>
    </row>
    <row r="17" spans="1:7" ht="24" customHeight="1" x14ac:dyDescent="0.2">
      <c r="A17" s="65" t="s">
        <v>28</v>
      </c>
      <c r="B17" s="34">
        <v>2.97</v>
      </c>
      <c r="C17" s="34">
        <v>3.5</v>
      </c>
      <c r="D17" s="34">
        <v>3.4</v>
      </c>
      <c r="E17" s="34">
        <v>4.4000000000000004</v>
      </c>
      <c r="F17" s="34">
        <v>3.62</v>
      </c>
      <c r="G17" s="34">
        <v>3.01</v>
      </c>
    </row>
    <row r="18" spans="1:7" x14ac:dyDescent="0.2">
      <c r="A18" s="63" t="s">
        <v>24</v>
      </c>
      <c r="B18" s="64">
        <v>99.990000000000009</v>
      </c>
      <c r="C18" s="64">
        <v>100</v>
      </c>
      <c r="D18" s="64">
        <v>100</v>
      </c>
      <c r="E18" s="64">
        <v>99.990000000000009</v>
      </c>
      <c r="F18" s="64">
        <v>100</v>
      </c>
      <c r="G18" s="64">
        <v>100.01</v>
      </c>
    </row>
    <row r="19" spans="1:7" x14ac:dyDescent="0.2">
      <c r="A19" s="190" t="s">
        <v>29</v>
      </c>
      <c r="B19" s="190"/>
      <c r="C19" s="190"/>
      <c r="D19" s="190"/>
      <c r="E19" s="190"/>
      <c r="F19" s="190"/>
      <c r="G19" s="190"/>
    </row>
    <row r="20" spans="1:7" x14ac:dyDescent="0.2">
      <c r="A20" s="65" t="s">
        <v>30</v>
      </c>
      <c r="B20" s="66">
        <v>87.15</v>
      </c>
      <c r="C20" s="66">
        <v>93.53</v>
      </c>
      <c r="D20" s="66">
        <v>96.97</v>
      </c>
      <c r="E20" s="34">
        <v>86.06</v>
      </c>
      <c r="F20" s="34">
        <v>94.61999999999999</v>
      </c>
      <c r="G20" s="34">
        <v>97.02</v>
      </c>
    </row>
    <row r="21" spans="1:7" ht="20.25" customHeight="1" x14ac:dyDescent="0.2">
      <c r="A21" s="65" t="s">
        <v>31</v>
      </c>
      <c r="B21" s="66">
        <v>12.85</v>
      </c>
      <c r="C21" s="66">
        <v>6.47</v>
      </c>
      <c r="D21" s="66">
        <v>3.03</v>
      </c>
      <c r="E21" s="34">
        <v>13.95</v>
      </c>
      <c r="F21" s="34">
        <v>5.38</v>
      </c>
      <c r="G21" s="34">
        <v>2.98</v>
      </c>
    </row>
    <row r="22" spans="1:7" x14ac:dyDescent="0.2">
      <c r="A22" s="63" t="s">
        <v>24</v>
      </c>
      <c r="B22" s="64">
        <f t="shared" ref="B22:G22" si="1">SUM(B20:B21)</f>
        <v>100</v>
      </c>
      <c r="C22" s="64">
        <f t="shared" si="1"/>
        <v>100</v>
      </c>
      <c r="D22" s="64">
        <f t="shared" si="1"/>
        <v>100</v>
      </c>
      <c r="E22" s="64">
        <f t="shared" si="1"/>
        <v>100.01</v>
      </c>
      <c r="F22" s="64">
        <f t="shared" si="1"/>
        <v>99.999999999999986</v>
      </c>
      <c r="G22" s="64">
        <f t="shared" si="1"/>
        <v>100</v>
      </c>
    </row>
    <row r="23" spans="1:7" ht="21" customHeight="1" x14ac:dyDescent="0.2">
      <c r="A23" s="18" t="s">
        <v>288</v>
      </c>
      <c r="B23" s="26"/>
      <c r="C23" s="26"/>
      <c r="D23" s="26"/>
      <c r="E23" s="26"/>
      <c r="F23" s="26"/>
      <c r="G23" s="26"/>
    </row>
    <row r="24" spans="1:7" ht="29.1" customHeight="1" x14ac:dyDescent="0.2">
      <c r="A24" s="187" t="s">
        <v>225</v>
      </c>
      <c r="B24" s="188"/>
      <c r="C24" s="188"/>
      <c r="D24" s="188"/>
      <c r="E24" s="188"/>
      <c r="F24" s="188"/>
      <c r="G24" s="188"/>
    </row>
    <row r="25" spans="1:7" x14ac:dyDescent="0.2">
      <c r="A25" s="18" t="s">
        <v>289</v>
      </c>
    </row>
  </sheetData>
  <mergeCells count="7">
    <mergeCell ref="A24:G24"/>
    <mergeCell ref="A1:G1"/>
    <mergeCell ref="A19:G19"/>
    <mergeCell ref="B3:D3"/>
    <mergeCell ref="E3:G3"/>
    <mergeCell ref="A5:G5"/>
    <mergeCell ref="A12:G1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C1"/>
    </sheetView>
  </sheetViews>
  <sheetFormatPr baseColWidth="10" defaultRowHeight="11.25" x14ac:dyDescent="0.2"/>
  <cols>
    <col min="1" max="1" width="26.28515625" style="6" customWidth="1"/>
    <col min="2" max="2" width="48.7109375" style="6" customWidth="1"/>
    <col min="3" max="3" width="44.28515625" style="6" customWidth="1"/>
    <col min="4" max="16384" width="11.42578125" style="6"/>
  </cols>
  <sheetData>
    <row r="1" spans="1:3" ht="21.75" customHeight="1" x14ac:dyDescent="0.2">
      <c r="A1" s="203" t="s">
        <v>531</v>
      </c>
      <c r="B1" s="193"/>
      <c r="C1" s="193"/>
    </row>
    <row r="3" spans="1:3" x14ac:dyDescent="0.2">
      <c r="A3" s="61"/>
      <c r="B3" s="97" t="s">
        <v>121</v>
      </c>
      <c r="C3" s="97" t="s">
        <v>122</v>
      </c>
    </row>
    <row r="4" spans="1:3" x14ac:dyDescent="0.2">
      <c r="A4" s="61" t="s">
        <v>6</v>
      </c>
      <c r="B4" s="96">
        <v>58.82</v>
      </c>
      <c r="C4" s="96">
        <v>67.7</v>
      </c>
    </row>
    <row r="5" spans="1:3" x14ac:dyDescent="0.2">
      <c r="A5" s="61" t="s">
        <v>94</v>
      </c>
      <c r="B5" s="96">
        <v>49.96</v>
      </c>
      <c r="C5" s="96">
        <v>65.34</v>
      </c>
    </row>
    <row r="6" spans="1:3" x14ac:dyDescent="0.2">
      <c r="A6" s="61" t="s">
        <v>13</v>
      </c>
      <c r="B6" s="96">
        <v>51.95</v>
      </c>
      <c r="C6" s="96">
        <v>64.25</v>
      </c>
    </row>
    <row r="7" spans="1:3" x14ac:dyDescent="0.2">
      <c r="A7" s="4" t="s">
        <v>242</v>
      </c>
    </row>
    <row r="8" spans="1:3" x14ac:dyDescent="0.2">
      <c r="A8" s="4" t="s">
        <v>218</v>
      </c>
    </row>
    <row r="9" spans="1:3" x14ac:dyDescent="0.2">
      <c r="A9" s="208" t="s">
        <v>219</v>
      </c>
      <c r="B9" s="208"/>
    </row>
  </sheetData>
  <mergeCells count="2">
    <mergeCell ref="A1:C1"/>
    <mergeCell ref="A9:B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D1"/>
    </sheetView>
  </sheetViews>
  <sheetFormatPr baseColWidth="10" defaultRowHeight="11.25" x14ac:dyDescent="0.2"/>
  <cols>
    <col min="1" max="1" width="22.5703125" style="6" customWidth="1"/>
    <col min="2" max="2" width="20.42578125" style="6" customWidth="1"/>
    <col min="3" max="3" width="19.28515625" style="6" customWidth="1"/>
    <col min="4" max="4" width="22.28515625" style="6" customWidth="1"/>
    <col min="5" max="16384" width="11.42578125" style="6"/>
  </cols>
  <sheetData>
    <row r="1" spans="1:4" x14ac:dyDescent="0.2">
      <c r="A1" s="189" t="s">
        <v>532</v>
      </c>
      <c r="B1" s="193"/>
      <c r="C1" s="193"/>
      <c r="D1" s="193"/>
    </row>
    <row r="3" spans="1:4" ht="29.25" customHeight="1" x14ac:dyDescent="0.2">
      <c r="A3" s="61"/>
      <c r="B3" s="116" t="s">
        <v>123</v>
      </c>
      <c r="C3" s="116" t="s">
        <v>124</v>
      </c>
      <c r="D3" s="116" t="s">
        <v>125</v>
      </c>
    </row>
    <row r="4" spans="1:4" x14ac:dyDescent="0.2">
      <c r="A4" s="117" t="s">
        <v>6</v>
      </c>
      <c r="B4" s="118">
        <f>9.18+4.45</f>
        <v>13.629999999999999</v>
      </c>
      <c r="C4" s="118">
        <v>34.520000000000003</v>
      </c>
      <c r="D4" s="118">
        <v>11</v>
      </c>
    </row>
    <row r="5" spans="1:4" x14ac:dyDescent="0.2">
      <c r="A5" s="117" t="s">
        <v>94</v>
      </c>
      <c r="B5" s="118">
        <f>5.49+1.23</f>
        <v>6.7200000000000006</v>
      </c>
      <c r="C5" s="118">
        <v>21.83</v>
      </c>
      <c r="D5" s="118">
        <v>6.3</v>
      </c>
    </row>
    <row r="6" spans="1:4" x14ac:dyDescent="0.2">
      <c r="A6" s="117" t="s">
        <v>13</v>
      </c>
      <c r="B6" s="118">
        <v>3.1100000000000003</v>
      </c>
      <c r="C6" s="118">
        <v>19.100000000000001</v>
      </c>
      <c r="D6" s="118">
        <v>4.5999999999999996</v>
      </c>
    </row>
    <row r="7" spans="1:4" x14ac:dyDescent="0.2">
      <c r="A7" s="4" t="s">
        <v>240</v>
      </c>
    </row>
    <row r="8" spans="1:4" x14ac:dyDescent="0.2">
      <c r="A8" s="4" t="s">
        <v>241</v>
      </c>
    </row>
    <row r="9" spans="1:4" x14ac:dyDescent="0.2">
      <c r="A9" s="189" t="s">
        <v>219</v>
      </c>
      <c r="B9" s="193"/>
    </row>
  </sheetData>
  <mergeCells count="2">
    <mergeCell ref="A9:B9"/>
    <mergeCell ref="A1:D1"/>
  </mergeCells>
  <pageMargins left="0.7" right="0.7" top="0.75" bottom="0.75"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RowHeight="11.25" x14ac:dyDescent="0.2"/>
  <cols>
    <col min="1" max="1" width="24.42578125" style="6" customWidth="1"/>
    <col min="2" max="2" width="11.42578125" style="6"/>
    <col min="3" max="3" width="13.28515625" style="6" customWidth="1"/>
    <col min="4" max="16384" width="11.42578125" style="6"/>
  </cols>
  <sheetData>
    <row r="1" spans="1:5" x14ac:dyDescent="0.2">
      <c r="A1" s="4" t="s">
        <v>533</v>
      </c>
    </row>
    <row r="2" spans="1:5" x14ac:dyDescent="0.2">
      <c r="C2" s="11"/>
    </row>
    <row r="3" spans="1:5" x14ac:dyDescent="0.2">
      <c r="A3" s="61"/>
      <c r="B3" s="97">
        <v>1996</v>
      </c>
      <c r="C3" s="97">
        <v>2001</v>
      </c>
      <c r="D3" s="97">
        <v>2006</v>
      </c>
      <c r="E3" s="97">
        <v>2013</v>
      </c>
    </row>
    <row r="4" spans="1:5" x14ac:dyDescent="0.2">
      <c r="A4" s="109" t="s">
        <v>6</v>
      </c>
      <c r="B4" s="119">
        <v>24.4</v>
      </c>
      <c r="C4" s="119">
        <v>30.5</v>
      </c>
      <c r="D4" s="119">
        <v>31.9</v>
      </c>
      <c r="E4" s="119">
        <v>34.5</v>
      </c>
    </row>
    <row r="5" spans="1:5" x14ac:dyDescent="0.2">
      <c r="A5" s="109" t="s">
        <v>8</v>
      </c>
      <c r="B5" s="119">
        <v>17.7</v>
      </c>
      <c r="C5" s="119">
        <v>23.3</v>
      </c>
      <c r="D5" s="119">
        <v>23.9</v>
      </c>
      <c r="E5" s="119">
        <v>21.8</v>
      </c>
    </row>
    <row r="6" spans="1:5" x14ac:dyDescent="0.2">
      <c r="A6" s="109" t="s">
        <v>13</v>
      </c>
      <c r="B6" s="119">
        <v>16.5</v>
      </c>
      <c r="C6" s="119">
        <v>20.9</v>
      </c>
      <c r="D6" s="119">
        <v>19.899999999999999</v>
      </c>
      <c r="E6" s="119">
        <v>19.100000000000001</v>
      </c>
    </row>
    <row r="7" spans="1:5" x14ac:dyDescent="0.2">
      <c r="A7" s="4" t="s">
        <v>239</v>
      </c>
    </row>
    <row r="8" spans="1:5" x14ac:dyDescent="0.2">
      <c r="A8" s="4" t="s">
        <v>218</v>
      </c>
    </row>
    <row r="9" spans="1:5" x14ac:dyDescent="0.2">
      <c r="A9" s="189" t="s">
        <v>238</v>
      </c>
      <c r="B9" s="193"/>
    </row>
  </sheetData>
  <mergeCells count="1">
    <mergeCell ref="A9:B9"/>
  </mergeCell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B1" workbookViewId="0"/>
  </sheetViews>
  <sheetFormatPr baseColWidth="10" defaultRowHeight="11.25" x14ac:dyDescent="0.2"/>
  <cols>
    <col min="1" max="1" width="11.42578125" style="6" hidden="1" customWidth="1"/>
    <col min="2" max="2" width="21.28515625" style="6" customWidth="1"/>
    <col min="3" max="16384" width="11.42578125" style="6"/>
  </cols>
  <sheetData>
    <row r="1" spans="2:7" x14ac:dyDescent="0.2">
      <c r="B1" s="189" t="s">
        <v>534</v>
      </c>
      <c r="C1" s="193"/>
      <c r="D1" s="193"/>
      <c r="E1" s="193"/>
      <c r="F1" s="193"/>
      <c r="G1" s="193"/>
    </row>
    <row r="3" spans="2:7" x14ac:dyDescent="0.2">
      <c r="B3" s="61"/>
      <c r="C3" s="97">
        <v>1996</v>
      </c>
      <c r="D3" s="97">
        <v>2001</v>
      </c>
      <c r="E3" s="97">
        <v>2006</v>
      </c>
      <c r="F3" s="97">
        <v>2013</v>
      </c>
    </row>
    <row r="4" spans="2:7" x14ac:dyDescent="0.2">
      <c r="B4" s="109" t="s">
        <v>6</v>
      </c>
      <c r="C4" s="119">
        <v>13.3</v>
      </c>
      <c r="D4" s="119">
        <v>15.9</v>
      </c>
      <c r="E4" s="119">
        <v>14.6</v>
      </c>
      <c r="F4" s="119">
        <v>13.6</v>
      </c>
    </row>
    <row r="5" spans="2:7" x14ac:dyDescent="0.2">
      <c r="B5" s="109" t="s">
        <v>8</v>
      </c>
      <c r="C5" s="119">
        <v>6.8</v>
      </c>
      <c r="D5" s="119">
        <v>9.1</v>
      </c>
      <c r="E5" s="119">
        <v>6.8</v>
      </c>
      <c r="F5" s="119">
        <v>6.7</v>
      </c>
    </row>
    <row r="6" spans="2:7" x14ac:dyDescent="0.2">
      <c r="B6" s="109" t="s">
        <v>13</v>
      </c>
      <c r="C6" s="119">
        <v>3.4</v>
      </c>
      <c r="D6" s="119">
        <v>3.8</v>
      </c>
      <c r="E6" s="119">
        <v>3.7</v>
      </c>
      <c r="F6" s="119">
        <v>3.1</v>
      </c>
    </row>
    <row r="7" spans="2:7" x14ac:dyDescent="0.2">
      <c r="B7" s="4" t="s">
        <v>237</v>
      </c>
    </row>
    <row r="8" spans="2:7" x14ac:dyDescent="0.2">
      <c r="B8" s="4" t="s">
        <v>218</v>
      </c>
    </row>
    <row r="9" spans="2:7" ht="17.649999999999999" customHeight="1" x14ac:dyDescent="0.2">
      <c r="B9" s="189" t="s">
        <v>238</v>
      </c>
      <c r="C9" s="193"/>
      <c r="D9" s="193"/>
    </row>
  </sheetData>
  <mergeCells count="2">
    <mergeCell ref="B9:D9"/>
    <mergeCell ref="B1:G1"/>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F1"/>
    </sheetView>
  </sheetViews>
  <sheetFormatPr baseColWidth="10" defaultRowHeight="11.25" x14ac:dyDescent="0.2"/>
  <cols>
    <col min="1" max="1" width="19" style="6" customWidth="1"/>
    <col min="2" max="2" width="12" style="6" customWidth="1"/>
    <col min="3" max="16384" width="11.42578125" style="6"/>
  </cols>
  <sheetData>
    <row r="1" spans="1:6" x14ac:dyDescent="0.2">
      <c r="A1" s="189" t="s">
        <v>535</v>
      </c>
      <c r="B1" s="193"/>
      <c r="C1" s="193"/>
      <c r="D1" s="193"/>
      <c r="E1" s="193"/>
      <c r="F1" s="193"/>
    </row>
    <row r="3" spans="1:6" ht="27" customHeight="1" x14ac:dyDescent="0.2">
      <c r="A3" s="12"/>
      <c r="B3" s="99" t="s">
        <v>171</v>
      </c>
      <c r="C3" s="99" t="s">
        <v>172</v>
      </c>
      <c r="D3" s="99" t="s">
        <v>173</v>
      </c>
      <c r="E3" s="99" t="s">
        <v>174</v>
      </c>
    </row>
    <row r="4" spans="1:6" x14ac:dyDescent="0.2">
      <c r="A4" s="120" t="s">
        <v>6</v>
      </c>
      <c r="B4" s="118">
        <f>3.02+0.49</f>
        <v>3.51</v>
      </c>
      <c r="C4" s="118">
        <f>3.35+0.79</f>
        <v>4.1400000000000006</v>
      </c>
      <c r="D4" s="118">
        <f>12.27+4.6</f>
        <v>16.869999999999997</v>
      </c>
      <c r="E4" s="118">
        <f>10.51+7.68</f>
        <v>18.189999999999998</v>
      </c>
    </row>
    <row r="5" spans="1:6" x14ac:dyDescent="0.2">
      <c r="A5" s="120" t="s">
        <v>94</v>
      </c>
      <c r="B5" s="118">
        <f>1.59+0.2</f>
        <v>1.79</v>
      </c>
      <c r="C5" s="118">
        <f>1.56+0.22</f>
        <v>1.78</v>
      </c>
      <c r="D5" s="118">
        <f>9.32+2.68</f>
        <v>12</v>
      </c>
      <c r="E5" s="118">
        <f>11.08+1.8</f>
        <v>12.88</v>
      </c>
    </row>
    <row r="6" spans="1:6" x14ac:dyDescent="0.2">
      <c r="A6" s="120" t="s">
        <v>13</v>
      </c>
      <c r="B6" s="118">
        <f>1.06+0.12</f>
        <v>1.1800000000000002</v>
      </c>
      <c r="C6" s="118">
        <f>1.15+0.13</f>
        <v>1.2799999999999998</v>
      </c>
      <c r="D6" s="118">
        <f>6.67+1.91</f>
        <v>8.58</v>
      </c>
      <c r="E6" s="118">
        <f>6.66+1.23</f>
        <v>7.8900000000000006</v>
      </c>
    </row>
    <row r="7" spans="1:6" ht="22.5" customHeight="1" x14ac:dyDescent="0.2">
      <c r="A7" s="207" t="s">
        <v>236</v>
      </c>
      <c r="B7" s="193"/>
      <c r="C7" s="193"/>
      <c r="D7" s="193"/>
      <c r="E7" s="193"/>
      <c r="F7" s="193"/>
    </row>
    <row r="8" spans="1:6" x14ac:dyDescent="0.2">
      <c r="A8" s="4" t="s">
        <v>218</v>
      </c>
    </row>
    <row r="9" spans="1:6" x14ac:dyDescent="0.2">
      <c r="A9" s="189" t="s">
        <v>219</v>
      </c>
      <c r="B9" s="193"/>
      <c r="C9" s="193"/>
    </row>
  </sheetData>
  <mergeCells count="3">
    <mergeCell ref="A9:C9"/>
    <mergeCell ref="A7:F7"/>
    <mergeCell ref="A1:F1"/>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RowHeight="11.25" x14ac:dyDescent="0.2"/>
  <cols>
    <col min="1" max="1" width="22.42578125" style="6" customWidth="1"/>
    <col min="2" max="2" width="28.28515625" style="6" customWidth="1"/>
    <col min="3" max="3" width="23.28515625" style="6" customWidth="1"/>
    <col min="4" max="4" width="25" style="6" customWidth="1"/>
    <col min="5" max="5" width="22" style="6" customWidth="1"/>
    <col min="6" max="16384" width="11.42578125" style="6"/>
  </cols>
  <sheetData>
    <row r="1" spans="1:4" x14ac:dyDescent="0.2">
      <c r="A1" s="189" t="s">
        <v>536</v>
      </c>
      <c r="B1" s="193"/>
      <c r="C1" s="193"/>
      <c r="D1" s="193"/>
    </row>
    <row r="3" spans="1:4" x14ac:dyDescent="0.2">
      <c r="B3" s="97" t="s">
        <v>6</v>
      </c>
      <c r="C3" s="97" t="s">
        <v>8</v>
      </c>
      <c r="D3" s="97" t="s">
        <v>13</v>
      </c>
    </row>
    <row r="4" spans="1:4" x14ac:dyDescent="0.2">
      <c r="A4" s="61" t="s">
        <v>26</v>
      </c>
      <c r="B4" s="119">
        <v>10.6</v>
      </c>
      <c r="C4" s="119">
        <v>6.1</v>
      </c>
      <c r="D4" s="119">
        <v>4.0999999999999996</v>
      </c>
    </row>
    <row r="5" spans="1:4" x14ac:dyDescent="0.2">
      <c r="A5" s="61" t="s">
        <v>93</v>
      </c>
      <c r="B5" s="119">
        <v>10</v>
      </c>
      <c r="C5" s="119">
        <v>4.0999999999999996</v>
      </c>
      <c r="D5" s="119">
        <v>1.9</v>
      </c>
    </row>
    <row r="6" spans="1:4" x14ac:dyDescent="0.2">
      <c r="A6" s="61" t="s">
        <v>57</v>
      </c>
      <c r="B6" s="119">
        <v>18.2</v>
      </c>
      <c r="C6" s="119">
        <v>8.1999999999999993</v>
      </c>
      <c r="D6" s="119">
        <v>3</v>
      </c>
    </row>
    <row r="7" spans="1:4" x14ac:dyDescent="0.2">
      <c r="A7" s="61" t="s">
        <v>58</v>
      </c>
      <c r="B7" s="119">
        <v>17.8</v>
      </c>
      <c r="C7" s="119">
        <v>10.8</v>
      </c>
      <c r="D7" s="119">
        <v>5.2</v>
      </c>
    </row>
    <row r="8" spans="1:4" x14ac:dyDescent="0.2">
      <c r="A8" s="61" t="s">
        <v>28</v>
      </c>
      <c r="B8" s="119">
        <v>9.4</v>
      </c>
      <c r="C8" s="119">
        <v>12.6</v>
      </c>
      <c r="D8" s="119">
        <v>5</v>
      </c>
    </row>
    <row r="9" spans="1:4" x14ac:dyDescent="0.2">
      <c r="A9" s="61" t="s">
        <v>24</v>
      </c>
      <c r="B9" s="119">
        <v>13.6</v>
      </c>
      <c r="C9" s="119">
        <v>6.7</v>
      </c>
      <c r="D9" s="119">
        <v>3.1</v>
      </c>
    </row>
    <row r="10" spans="1:4" x14ac:dyDescent="0.2">
      <c r="A10" s="4" t="s">
        <v>235</v>
      </c>
    </row>
    <row r="11" spans="1:4" x14ac:dyDescent="0.2">
      <c r="A11" s="4" t="s">
        <v>218</v>
      </c>
    </row>
    <row r="12" spans="1:4" x14ac:dyDescent="0.2">
      <c r="A12" s="189" t="s">
        <v>223</v>
      </c>
      <c r="B12" s="193"/>
    </row>
  </sheetData>
  <mergeCells count="2">
    <mergeCell ref="A12:B12"/>
    <mergeCell ref="A1:D1"/>
  </mergeCells>
  <pageMargins left="0.7" right="0.7" top="0.75" bottom="0.75"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sqref="A1:E1"/>
    </sheetView>
  </sheetViews>
  <sheetFormatPr baseColWidth="10" defaultRowHeight="11.25" x14ac:dyDescent="0.2"/>
  <cols>
    <col min="1" max="1" width="16.7109375" style="6" customWidth="1"/>
    <col min="2" max="2" width="23" style="6" customWidth="1"/>
    <col min="3" max="3" width="22.42578125" style="6" customWidth="1"/>
    <col min="4" max="4" width="20.5703125" style="6" customWidth="1"/>
    <col min="5" max="16384" width="11.42578125" style="6"/>
  </cols>
  <sheetData>
    <row r="1" spans="1:5" ht="21" customHeight="1" x14ac:dyDescent="0.2">
      <c r="A1" s="189" t="s">
        <v>537</v>
      </c>
      <c r="B1" s="193"/>
      <c r="C1" s="193"/>
      <c r="D1" s="193"/>
      <c r="E1" s="193"/>
    </row>
    <row r="3" spans="1:5" x14ac:dyDescent="0.2">
      <c r="B3" s="97" t="s">
        <v>6</v>
      </c>
      <c r="C3" s="97" t="s">
        <v>8</v>
      </c>
      <c r="D3" s="97" t="s">
        <v>13</v>
      </c>
    </row>
    <row r="4" spans="1:5" x14ac:dyDescent="0.2">
      <c r="A4" s="61" t="s">
        <v>20</v>
      </c>
      <c r="B4" s="96">
        <v>11</v>
      </c>
      <c r="C4" s="96">
        <v>8.5</v>
      </c>
      <c r="D4" s="96">
        <v>4</v>
      </c>
    </row>
    <row r="5" spans="1:5" x14ac:dyDescent="0.2">
      <c r="A5" s="61" t="s">
        <v>126</v>
      </c>
      <c r="B5" s="96">
        <v>21.7</v>
      </c>
      <c r="C5" s="96">
        <v>10.6</v>
      </c>
      <c r="D5" s="96">
        <v>4.3</v>
      </c>
    </row>
    <row r="6" spans="1:5" x14ac:dyDescent="0.2">
      <c r="A6" s="61" t="s">
        <v>127</v>
      </c>
      <c r="B6" s="96">
        <v>18.2</v>
      </c>
      <c r="C6" s="96">
        <v>8.6999999999999993</v>
      </c>
      <c r="D6" s="96">
        <v>4.3</v>
      </c>
    </row>
    <row r="7" spans="1:5" x14ac:dyDescent="0.2">
      <c r="A7" s="61" t="s">
        <v>128</v>
      </c>
      <c r="B7" s="96">
        <v>12</v>
      </c>
      <c r="C7" s="96">
        <v>7.3</v>
      </c>
      <c r="D7" s="96">
        <v>2.9</v>
      </c>
    </row>
    <row r="8" spans="1:5" x14ac:dyDescent="0.2">
      <c r="A8" s="61" t="s">
        <v>129</v>
      </c>
      <c r="B8" s="96">
        <v>6.3</v>
      </c>
      <c r="C8" s="96">
        <v>3.4</v>
      </c>
      <c r="D8" s="96">
        <v>1.8</v>
      </c>
    </row>
    <row r="9" spans="1:5" x14ac:dyDescent="0.2">
      <c r="A9" s="207" t="s">
        <v>234</v>
      </c>
      <c r="B9" s="193"/>
      <c r="C9" s="193"/>
      <c r="D9" s="193"/>
    </row>
    <row r="10" spans="1:5" x14ac:dyDescent="0.2">
      <c r="A10" s="4" t="s">
        <v>218</v>
      </c>
    </row>
    <row r="11" spans="1:5" x14ac:dyDescent="0.2">
      <c r="A11" s="189" t="s">
        <v>223</v>
      </c>
      <c r="B11" s="193"/>
    </row>
    <row r="12" spans="1:5" x14ac:dyDescent="0.2">
      <c r="A12" s="11"/>
      <c r="B12" s="11"/>
      <c r="C12" s="11"/>
      <c r="D12" s="11"/>
    </row>
    <row r="31" ht="36" customHeight="1" x14ac:dyDescent="0.2"/>
  </sheetData>
  <mergeCells count="3">
    <mergeCell ref="A11:B11"/>
    <mergeCell ref="A9:D9"/>
    <mergeCell ref="A1:E1"/>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sqref="A1:D1"/>
    </sheetView>
  </sheetViews>
  <sheetFormatPr baseColWidth="10" defaultRowHeight="11.25" x14ac:dyDescent="0.2"/>
  <cols>
    <col min="1" max="1" width="25.42578125" style="6" customWidth="1"/>
    <col min="2" max="16384" width="11.42578125" style="6"/>
  </cols>
  <sheetData>
    <row r="1" spans="1:6" ht="33.75" customHeight="1" x14ac:dyDescent="0.2">
      <c r="A1" s="189" t="s">
        <v>538</v>
      </c>
      <c r="B1" s="193"/>
      <c r="C1" s="193"/>
      <c r="D1" s="193"/>
      <c r="E1" s="10"/>
      <c r="F1" s="10"/>
    </row>
    <row r="3" spans="1:6" x14ac:dyDescent="0.2">
      <c r="A3" s="186" t="s">
        <v>140</v>
      </c>
      <c r="B3" s="211" t="s">
        <v>6</v>
      </c>
      <c r="C3" s="211" t="s">
        <v>8</v>
      </c>
      <c r="D3" s="211" t="s">
        <v>13</v>
      </c>
    </row>
    <row r="4" spans="1:6" x14ac:dyDescent="0.2">
      <c r="A4" s="186"/>
      <c r="B4" s="212"/>
      <c r="C4" s="212"/>
      <c r="D4" s="212"/>
    </row>
    <row r="5" spans="1:6" ht="22.5" x14ac:dyDescent="0.2">
      <c r="A5" s="121" t="s">
        <v>216</v>
      </c>
      <c r="B5" s="122">
        <v>24.55</v>
      </c>
      <c r="C5" s="123">
        <v>17.920000000000002</v>
      </c>
      <c r="D5" s="123">
        <v>17.88</v>
      </c>
    </row>
    <row r="6" spans="1:6" ht="22.5" x14ac:dyDescent="0.2">
      <c r="A6" s="121" t="s">
        <v>142</v>
      </c>
      <c r="B6" s="122">
        <v>17.95</v>
      </c>
      <c r="C6" s="123">
        <v>8.32</v>
      </c>
      <c r="D6" s="123">
        <v>3.52</v>
      </c>
    </row>
    <row r="7" spans="1:6" ht="22.5" x14ac:dyDescent="0.2">
      <c r="A7" s="124" t="s">
        <v>205</v>
      </c>
      <c r="B7" s="122">
        <v>13.95</v>
      </c>
      <c r="C7" s="123">
        <v>5.38</v>
      </c>
      <c r="D7" s="123">
        <v>2.98</v>
      </c>
    </row>
    <row r="8" spans="1:6" ht="22.5" x14ac:dyDescent="0.2">
      <c r="A8" s="121" t="s">
        <v>144</v>
      </c>
      <c r="B8" s="122">
        <v>12.67</v>
      </c>
      <c r="C8" s="123">
        <v>8.74</v>
      </c>
      <c r="D8" s="123">
        <v>5.79</v>
      </c>
    </row>
    <row r="9" spans="1:6" ht="22.5" x14ac:dyDescent="0.2">
      <c r="A9" s="124" t="s">
        <v>145</v>
      </c>
      <c r="B9" s="122">
        <v>9.33</v>
      </c>
      <c r="C9" s="123">
        <v>6.85</v>
      </c>
      <c r="D9" s="123">
        <v>3.63</v>
      </c>
    </row>
    <row r="10" spans="1:6" x14ac:dyDescent="0.2">
      <c r="A10" s="124" t="s">
        <v>146</v>
      </c>
      <c r="B10" s="122">
        <v>6.16</v>
      </c>
      <c r="C10" s="123">
        <v>1.47</v>
      </c>
      <c r="D10" s="123">
        <v>0.31</v>
      </c>
    </row>
    <row r="11" spans="1:6" ht="22.5" x14ac:dyDescent="0.2">
      <c r="A11" s="121" t="s">
        <v>147</v>
      </c>
      <c r="B11" s="123">
        <v>21.78</v>
      </c>
      <c r="C11" s="122">
        <v>35.92</v>
      </c>
      <c r="D11" s="123">
        <v>29.4</v>
      </c>
    </row>
    <row r="12" spans="1:6" ht="39.4" customHeight="1" x14ac:dyDescent="0.2">
      <c r="A12" s="207" t="s">
        <v>232</v>
      </c>
      <c r="B12" s="193"/>
      <c r="C12" s="193"/>
      <c r="D12" s="193"/>
    </row>
    <row r="13" spans="1:6" ht="32.65" customHeight="1" x14ac:dyDescent="0.2">
      <c r="A13" s="207" t="s">
        <v>233</v>
      </c>
      <c r="B13" s="193"/>
      <c r="C13" s="193"/>
      <c r="D13" s="193"/>
    </row>
    <row r="14" spans="1:6" ht="24" customHeight="1" x14ac:dyDescent="0.2">
      <c r="A14" s="209" t="s">
        <v>218</v>
      </c>
      <c r="B14" s="210"/>
      <c r="C14" s="210"/>
      <c r="D14" s="210"/>
    </row>
    <row r="15" spans="1:6" ht="22.5" x14ac:dyDescent="0.2">
      <c r="A15" s="5" t="s">
        <v>223</v>
      </c>
    </row>
  </sheetData>
  <mergeCells count="8">
    <mergeCell ref="A1:D1"/>
    <mergeCell ref="A13:D13"/>
    <mergeCell ref="A14:D14"/>
    <mergeCell ref="A3:A4"/>
    <mergeCell ref="B3:B4"/>
    <mergeCell ref="C3:C4"/>
    <mergeCell ref="D3:D4"/>
    <mergeCell ref="A12:D12"/>
  </mergeCells>
  <pageMargins left="0.7" right="0.7" top="0.75" bottom="0.75" header="0.3" footer="0.3"/>
  <pageSetup paperSize="9"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workbookViewId="0"/>
  </sheetViews>
  <sheetFormatPr baseColWidth="10" defaultRowHeight="11.25" x14ac:dyDescent="0.2"/>
  <cols>
    <col min="1" max="1" width="17.42578125" style="6" bestFit="1" customWidth="1"/>
    <col min="2" max="2" width="15.42578125" style="6" bestFit="1" customWidth="1"/>
    <col min="3" max="3" width="11" style="6" bestFit="1" customWidth="1"/>
    <col min="4" max="4" width="15.7109375" style="6" bestFit="1" customWidth="1"/>
    <col min="5" max="5" width="10.28515625" style="6" bestFit="1" customWidth="1"/>
    <col min="6" max="6" width="15" style="6" bestFit="1" customWidth="1"/>
    <col min="7" max="7" width="13.42578125" style="6" bestFit="1" customWidth="1"/>
    <col min="8" max="8" width="15.28515625" style="6" bestFit="1" customWidth="1"/>
    <col min="9" max="9" width="19.5703125" style="6" customWidth="1"/>
    <col min="10" max="10" width="11.42578125" style="6"/>
    <col min="11" max="11" width="15.42578125" style="6" customWidth="1"/>
    <col min="12" max="16384" width="11.42578125" style="6"/>
  </cols>
  <sheetData>
    <row r="1" spans="1:9" x14ac:dyDescent="0.2">
      <c r="A1" s="4" t="s">
        <v>539</v>
      </c>
    </row>
    <row r="3" spans="1:9" ht="45" x14ac:dyDescent="0.2">
      <c r="A3" s="121" t="s">
        <v>211</v>
      </c>
      <c r="B3" s="69" t="s">
        <v>148</v>
      </c>
      <c r="C3" s="69" t="s">
        <v>149</v>
      </c>
      <c r="D3" s="125" t="s">
        <v>150</v>
      </c>
      <c r="E3" s="69" t="s">
        <v>151</v>
      </c>
      <c r="F3" s="69" t="s">
        <v>152</v>
      </c>
      <c r="G3" s="69" t="s">
        <v>153</v>
      </c>
      <c r="H3" s="125" t="s">
        <v>154</v>
      </c>
      <c r="I3" s="125" t="s">
        <v>118</v>
      </c>
    </row>
    <row r="4" spans="1:9" ht="33.75" x14ac:dyDescent="0.2">
      <c r="A4" s="121" t="s">
        <v>216</v>
      </c>
      <c r="B4" s="126">
        <v>0.57502467917077982</v>
      </c>
      <c r="C4" s="126">
        <v>0.89464711899079441</v>
      </c>
      <c r="D4" s="126">
        <v>0.98239178283198836</v>
      </c>
      <c r="E4" s="126">
        <v>0.93906154783668494</v>
      </c>
      <c r="F4" s="126">
        <v>1.0770567786790266</v>
      </c>
      <c r="G4" s="126">
        <v>1.1409015025041738</v>
      </c>
      <c r="H4" s="126">
        <v>0.7704918032786886</v>
      </c>
      <c r="I4" s="126">
        <v>1.1209876543209878</v>
      </c>
    </row>
    <row r="5" spans="1:9" ht="63.75" customHeight="1" x14ac:dyDescent="0.2">
      <c r="A5" s="127" t="s">
        <v>156</v>
      </c>
      <c r="B5" s="126">
        <v>1</v>
      </c>
      <c r="C5" s="126">
        <v>1</v>
      </c>
      <c r="D5" s="126">
        <v>1</v>
      </c>
      <c r="E5" s="126">
        <v>1</v>
      </c>
      <c r="F5" s="126">
        <v>1</v>
      </c>
      <c r="G5" s="126">
        <v>1</v>
      </c>
      <c r="H5" s="126">
        <v>1</v>
      </c>
      <c r="I5" s="126">
        <v>1</v>
      </c>
    </row>
    <row r="6" spans="1:9" x14ac:dyDescent="0.2">
      <c r="A6" s="4" t="s">
        <v>231</v>
      </c>
    </row>
    <row r="7" spans="1:9" x14ac:dyDescent="0.2">
      <c r="A7" s="4" t="s">
        <v>225</v>
      </c>
    </row>
    <row r="8" spans="1:9" x14ac:dyDescent="0.2">
      <c r="A8" s="189" t="s">
        <v>226</v>
      </c>
      <c r="B8" s="193"/>
    </row>
    <row r="24" spans="11:11" x14ac:dyDescent="0.2">
      <c r="K24" s="7"/>
    </row>
    <row r="25" spans="11:11" x14ac:dyDescent="0.2">
      <c r="K25" s="7"/>
    </row>
  </sheetData>
  <mergeCells count="1">
    <mergeCell ref="A8:B8"/>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heetViews>
  <sheetFormatPr baseColWidth="10" defaultColWidth="24.28515625" defaultRowHeight="11.25" x14ac:dyDescent="0.2"/>
  <cols>
    <col min="1" max="1" width="21.7109375" style="6" customWidth="1"/>
    <col min="2" max="2" width="15.28515625" style="6" bestFit="1" customWidth="1"/>
    <col min="3" max="3" width="11.28515625" style="6" bestFit="1" customWidth="1"/>
    <col min="4" max="4" width="23.7109375" style="6" bestFit="1" customWidth="1"/>
    <col min="5" max="5" width="18" style="6" bestFit="1" customWidth="1"/>
    <col min="6" max="6" width="14.42578125" style="6" bestFit="1" customWidth="1"/>
    <col min="7" max="7" width="12.28515625" style="6" bestFit="1" customWidth="1"/>
    <col min="8" max="8" width="17.28515625" style="6" bestFit="1" customWidth="1"/>
    <col min="9" max="9" width="23.7109375" style="6" bestFit="1" customWidth="1"/>
    <col min="10" max="16" width="24.28515625" style="6"/>
    <col min="17" max="17" width="75.7109375" style="6" bestFit="1" customWidth="1"/>
    <col min="18" max="16384" width="24.28515625" style="6"/>
  </cols>
  <sheetData>
    <row r="1" spans="1:9" x14ac:dyDescent="0.2">
      <c r="A1" s="4" t="s">
        <v>540</v>
      </c>
    </row>
    <row r="3" spans="1:9" ht="33.75" x14ac:dyDescent="0.2">
      <c r="A3" s="121" t="s">
        <v>211</v>
      </c>
      <c r="B3" s="69" t="s">
        <v>148</v>
      </c>
      <c r="C3" s="69" t="s">
        <v>149</v>
      </c>
      <c r="D3" s="125" t="s">
        <v>150</v>
      </c>
      <c r="E3" s="69" t="s">
        <v>151</v>
      </c>
      <c r="F3" s="69" t="s">
        <v>152</v>
      </c>
      <c r="G3" s="69" t="s">
        <v>153</v>
      </c>
      <c r="H3" s="125" t="s">
        <v>154</v>
      </c>
      <c r="I3" s="69" t="s">
        <v>118</v>
      </c>
    </row>
    <row r="4" spans="1:9" ht="22.5" x14ac:dyDescent="0.2">
      <c r="A4" s="121" t="s">
        <v>142</v>
      </c>
      <c r="B4" s="126">
        <v>1.3988153998025665</v>
      </c>
      <c r="C4" s="126">
        <v>1.2359359018070235</v>
      </c>
      <c r="D4" s="126">
        <v>1.3044754218635366</v>
      </c>
      <c r="E4" s="126">
        <v>1.3168799512492382</v>
      </c>
      <c r="F4" s="126">
        <v>1.3710892236384702</v>
      </c>
      <c r="G4" s="126">
        <v>1.168280467445743</v>
      </c>
      <c r="H4" s="126">
        <v>0.36451301832208294</v>
      </c>
      <c r="I4" s="126">
        <v>1.2530864197530864</v>
      </c>
    </row>
    <row r="5" spans="1:9" ht="21" x14ac:dyDescent="0.2">
      <c r="A5" s="127" t="s">
        <v>156</v>
      </c>
      <c r="B5" s="126">
        <v>1</v>
      </c>
      <c r="C5" s="126">
        <v>1</v>
      </c>
      <c r="D5" s="126">
        <v>1</v>
      </c>
      <c r="E5" s="126">
        <v>1</v>
      </c>
      <c r="F5" s="126">
        <v>1</v>
      </c>
      <c r="G5" s="126">
        <v>1</v>
      </c>
      <c r="H5" s="126">
        <v>1</v>
      </c>
      <c r="I5" s="126">
        <v>1</v>
      </c>
    </row>
    <row r="6" spans="1:9" x14ac:dyDescent="0.2">
      <c r="A6" s="4" t="s">
        <v>230</v>
      </c>
    </row>
    <row r="7" spans="1:9" x14ac:dyDescent="0.2">
      <c r="A7" s="4" t="s">
        <v>218</v>
      </c>
    </row>
    <row r="8" spans="1:9" x14ac:dyDescent="0.2">
      <c r="A8" s="208" t="s">
        <v>219</v>
      </c>
      <c r="B8" s="208"/>
    </row>
    <row r="30" spans="10:10" x14ac:dyDescent="0.2">
      <c r="J30" s="7"/>
    </row>
  </sheetData>
  <mergeCells count="1">
    <mergeCell ref="A8:B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baseColWidth="10" defaultColWidth="9.28515625" defaultRowHeight="11.25" x14ac:dyDescent="0.2"/>
  <cols>
    <col min="1" max="1" width="18.42578125" style="6" customWidth="1"/>
    <col min="2" max="2" width="9.28515625" style="6"/>
    <col min="3" max="3" width="10.42578125" style="6" customWidth="1"/>
    <col min="4" max="5" width="9.28515625" style="6"/>
    <col min="6" max="6" width="10.28515625" style="6" customWidth="1"/>
    <col min="7" max="16384" width="9.28515625" style="6"/>
  </cols>
  <sheetData>
    <row r="1" spans="1:7" ht="28.5" customHeight="1" x14ac:dyDescent="0.2">
      <c r="A1" s="189" t="s">
        <v>505</v>
      </c>
      <c r="B1" s="193"/>
      <c r="C1" s="193"/>
      <c r="D1" s="193"/>
      <c r="E1" s="193"/>
      <c r="F1" s="193"/>
      <c r="G1" s="193"/>
    </row>
    <row r="2" spans="1:7" x14ac:dyDescent="0.2">
      <c r="A2" s="5"/>
      <c r="B2" s="10"/>
      <c r="C2" s="10"/>
      <c r="D2" s="10"/>
      <c r="E2" s="10"/>
      <c r="F2" s="10"/>
      <c r="G2" s="10"/>
    </row>
    <row r="3" spans="1:7" x14ac:dyDescent="0.2">
      <c r="A3" s="61"/>
      <c r="B3" s="191">
        <v>1996</v>
      </c>
      <c r="C3" s="191"/>
      <c r="D3" s="191"/>
      <c r="E3" s="191">
        <v>2013</v>
      </c>
      <c r="F3" s="191"/>
      <c r="G3" s="191"/>
    </row>
    <row r="4" spans="1:7" ht="33.75" x14ac:dyDescent="0.2">
      <c r="A4" s="61"/>
      <c r="B4" s="62" t="s">
        <v>18</v>
      </c>
      <c r="C4" s="62" t="s">
        <v>8</v>
      </c>
      <c r="D4" s="62" t="s">
        <v>19</v>
      </c>
      <c r="E4" s="62" t="s">
        <v>18</v>
      </c>
      <c r="F4" s="62" t="s">
        <v>8</v>
      </c>
      <c r="G4" s="62" t="s">
        <v>19</v>
      </c>
    </row>
    <row r="5" spans="1:7" x14ac:dyDescent="0.2">
      <c r="A5" s="190" t="s">
        <v>34</v>
      </c>
      <c r="B5" s="190"/>
      <c r="C5" s="190"/>
      <c r="D5" s="190"/>
      <c r="E5" s="190"/>
      <c r="F5" s="190"/>
      <c r="G5" s="190"/>
    </row>
    <row r="6" spans="1:7" x14ac:dyDescent="0.2">
      <c r="A6" s="61" t="s">
        <v>44</v>
      </c>
      <c r="B6" s="34">
        <v>55.04</v>
      </c>
      <c r="C6" s="34">
        <v>39.67</v>
      </c>
      <c r="D6" s="34">
        <v>29.08</v>
      </c>
      <c r="E6" s="34">
        <v>52.85</v>
      </c>
      <c r="F6" s="34">
        <v>44.88</v>
      </c>
      <c r="G6" s="34">
        <v>34.270000000000003</v>
      </c>
    </row>
    <row r="7" spans="1:7" x14ac:dyDescent="0.2">
      <c r="A7" s="61" t="s">
        <v>45</v>
      </c>
      <c r="B7" s="34">
        <v>34.79</v>
      </c>
      <c r="C7" s="34">
        <v>38.950000000000003</v>
      </c>
      <c r="D7" s="34">
        <v>30.57</v>
      </c>
      <c r="E7" s="34">
        <v>34.700000000000003</v>
      </c>
      <c r="F7" s="34">
        <v>35.24</v>
      </c>
      <c r="G7" s="34">
        <v>29.89</v>
      </c>
    </row>
    <row r="8" spans="1:7" x14ac:dyDescent="0.2">
      <c r="A8" s="61" t="s">
        <v>35</v>
      </c>
      <c r="B8" s="34">
        <v>10.17</v>
      </c>
      <c r="C8" s="34">
        <v>21.37</v>
      </c>
      <c r="D8" s="34">
        <v>40.340000000000003</v>
      </c>
      <c r="E8" s="34">
        <v>12.44</v>
      </c>
      <c r="F8" s="34">
        <v>19.88</v>
      </c>
      <c r="G8" s="34">
        <v>35.840000000000003</v>
      </c>
    </row>
    <row r="9" spans="1:7" x14ac:dyDescent="0.2">
      <c r="A9" s="63" t="s">
        <v>24</v>
      </c>
      <c r="B9" s="64">
        <f t="shared" ref="B9:G9" si="0">SUM(B6:B8)</f>
        <v>100</v>
      </c>
      <c r="C9" s="64">
        <f t="shared" si="0"/>
        <v>99.990000000000009</v>
      </c>
      <c r="D9" s="64">
        <f t="shared" si="0"/>
        <v>99.990000000000009</v>
      </c>
      <c r="E9" s="64">
        <f t="shared" si="0"/>
        <v>99.990000000000009</v>
      </c>
      <c r="F9" s="64">
        <f t="shared" si="0"/>
        <v>100</v>
      </c>
      <c r="G9" s="64">
        <f t="shared" si="0"/>
        <v>100</v>
      </c>
    </row>
    <row r="10" spans="1:7" x14ac:dyDescent="0.2">
      <c r="A10" s="190" t="s">
        <v>201</v>
      </c>
      <c r="B10" s="190"/>
      <c r="C10" s="190"/>
      <c r="D10" s="190"/>
      <c r="E10" s="190"/>
      <c r="F10" s="190"/>
      <c r="G10" s="190"/>
    </row>
    <row r="11" spans="1:7" ht="30" customHeight="1" x14ac:dyDescent="0.2">
      <c r="A11" s="65" t="s">
        <v>36</v>
      </c>
      <c r="B11" s="67">
        <v>5.35</v>
      </c>
      <c r="C11" s="67">
        <v>2.42</v>
      </c>
      <c r="D11" s="67">
        <v>1.78</v>
      </c>
      <c r="E11" s="67">
        <v>2.68</v>
      </c>
      <c r="F11" s="67">
        <v>1.22</v>
      </c>
      <c r="G11" s="67">
        <v>1.27</v>
      </c>
    </row>
    <row r="12" spans="1:7" ht="56.1" customHeight="1" x14ac:dyDescent="0.2">
      <c r="A12" s="65" t="s">
        <v>37</v>
      </c>
      <c r="B12" s="67">
        <v>9.14</v>
      </c>
      <c r="C12" s="67">
        <v>7.69</v>
      </c>
      <c r="D12" s="67">
        <v>9.57</v>
      </c>
      <c r="E12" s="67">
        <v>9.52</v>
      </c>
      <c r="F12" s="67">
        <v>6.21</v>
      </c>
      <c r="G12" s="67">
        <v>7.89</v>
      </c>
    </row>
    <row r="13" spans="1:7" ht="69" customHeight="1" x14ac:dyDescent="0.2">
      <c r="A13" s="65" t="s">
        <v>38</v>
      </c>
      <c r="B13" s="67">
        <v>2.38</v>
      </c>
      <c r="C13" s="67">
        <v>2.46</v>
      </c>
      <c r="D13" s="67">
        <v>21.04</v>
      </c>
      <c r="E13" s="67">
        <v>4.9800000000000004</v>
      </c>
      <c r="F13" s="67">
        <v>6.3</v>
      </c>
      <c r="G13" s="67">
        <v>27.17</v>
      </c>
    </row>
    <row r="14" spans="1:7" ht="39.75" customHeight="1" x14ac:dyDescent="0.2">
      <c r="A14" s="65" t="s">
        <v>39</v>
      </c>
      <c r="B14" s="67">
        <v>8.4</v>
      </c>
      <c r="C14" s="67">
        <v>16.28</v>
      </c>
      <c r="D14" s="67">
        <v>29.33</v>
      </c>
      <c r="E14" s="67">
        <v>11.82</v>
      </c>
      <c r="F14" s="67">
        <v>19.75</v>
      </c>
      <c r="G14" s="67">
        <v>29.35</v>
      </c>
    </row>
    <row r="15" spans="1:7" ht="20.25" customHeight="1" x14ac:dyDescent="0.2">
      <c r="A15" s="65" t="s">
        <v>40</v>
      </c>
      <c r="B15" s="67">
        <v>24.26</v>
      </c>
      <c r="C15" s="67">
        <v>24.59</v>
      </c>
      <c r="D15" s="67">
        <v>15.13</v>
      </c>
      <c r="E15" s="67">
        <v>33.54</v>
      </c>
      <c r="F15" s="67">
        <v>29.75</v>
      </c>
      <c r="G15" s="67">
        <v>16.86</v>
      </c>
    </row>
    <row r="16" spans="1:7" x14ac:dyDescent="0.2">
      <c r="A16" s="65" t="s">
        <v>41</v>
      </c>
      <c r="B16" s="67">
        <v>48.08</v>
      </c>
      <c r="C16" s="67">
        <v>46.17</v>
      </c>
      <c r="D16" s="67">
        <v>23.01</v>
      </c>
      <c r="E16" s="67">
        <v>35.07</v>
      </c>
      <c r="F16" s="67">
        <v>36.35</v>
      </c>
      <c r="G16" s="67">
        <v>16.829999999999998</v>
      </c>
    </row>
    <row r="17" spans="1:7" ht="45" customHeight="1" x14ac:dyDescent="0.2">
      <c r="A17" s="65" t="s">
        <v>42</v>
      </c>
      <c r="B17" s="67">
        <v>2.39</v>
      </c>
      <c r="C17" s="67">
        <v>0.39</v>
      </c>
      <c r="D17" s="67">
        <v>0.13</v>
      </c>
      <c r="E17" s="67">
        <v>1.82</v>
      </c>
      <c r="F17" s="67">
        <v>0.03</v>
      </c>
      <c r="G17" s="67">
        <v>0.06</v>
      </c>
    </row>
    <row r="18" spans="1:7" x14ac:dyDescent="0.2">
      <c r="A18" s="65" t="s">
        <v>43</v>
      </c>
      <c r="B18" s="68">
        <v>0</v>
      </c>
      <c r="C18" s="34">
        <v>0</v>
      </c>
      <c r="D18" s="34">
        <v>0</v>
      </c>
      <c r="E18" s="67">
        <v>0.56999999999999995</v>
      </c>
      <c r="F18" s="67">
        <v>0.38</v>
      </c>
      <c r="G18" s="67">
        <v>0.56999999999999995</v>
      </c>
    </row>
    <row r="19" spans="1:7" x14ac:dyDescent="0.2">
      <c r="A19" s="63" t="s">
        <v>24</v>
      </c>
      <c r="B19" s="64">
        <f t="shared" ref="B19:D19" si="1">SUM(B11:B18)</f>
        <v>100</v>
      </c>
      <c r="C19" s="64">
        <f t="shared" si="1"/>
        <v>100</v>
      </c>
      <c r="D19" s="64">
        <f t="shared" si="1"/>
        <v>99.99</v>
      </c>
      <c r="E19" s="64">
        <f>SUM(E11:E18)</f>
        <v>99.999999999999986</v>
      </c>
      <c r="F19" s="64">
        <f>SUM(F11:F18)</f>
        <v>99.990000000000009</v>
      </c>
      <c r="G19" s="64">
        <f>SUM(G11:G18)</f>
        <v>100</v>
      </c>
    </row>
    <row r="20" spans="1:7" ht="40.5" customHeight="1" x14ac:dyDescent="0.2">
      <c r="A20" s="187" t="s">
        <v>286</v>
      </c>
      <c r="B20" s="188"/>
      <c r="C20" s="188"/>
      <c r="D20" s="188"/>
      <c r="E20" s="188"/>
      <c r="F20" s="188"/>
      <c r="G20" s="188"/>
    </row>
    <row r="21" spans="1:7" ht="30.75" customHeight="1" x14ac:dyDescent="0.2">
      <c r="A21" s="189" t="s">
        <v>225</v>
      </c>
      <c r="B21" s="193"/>
      <c r="C21" s="193"/>
      <c r="D21" s="193"/>
      <c r="E21" s="193"/>
      <c r="F21" s="193"/>
      <c r="G21" s="193"/>
    </row>
    <row r="22" spans="1:7" ht="18.75" customHeight="1" x14ac:dyDescent="0.2">
      <c r="A22" s="189" t="s">
        <v>287</v>
      </c>
      <c r="B22" s="193"/>
      <c r="C22" s="193"/>
      <c r="D22" s="193"/>
      <c r="E22" s="193"/>
      <c r="F22" s="193"/>
      <c r="G22" s="193"/>
    </row>
  </sheetData>
  <mergeCells count="8">
    <mergeCell ref="A1:G1"/>
    <mergeCell ref="A21:G21"/>
    <mergeCell ref="A22:G22"/>
    <mergeCell ref="B3:D3"/>
    <mergeCell ref="E3:G3"/>
    <mergeCell ref="A5:G5"/>
    <mergeCell ref="A10:G10"/>
    <mergeCell ref="A20:G2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heetViews>
  <sheetFormatPr baseColWidth="10" defaultColWidth="19.7109375" defaultRowHeight="11.25" x14ac:dyDescent="0.2"/>
  <cols>
    <col min="1" max="1" width="19.28515625" style="6" bestFit="1" customWidth="1"/>
    <col min="2" max="2" width="14.7109375" style="6" bestFit="1" customWidth="1"/>
    <col min="3" max="3" width="10.7109375" style="6" bestFit="1" customWidth="1"/>
    <col min="4" max="4" width="19.28515625" style="6" bestFit="1" customWidth="1"/>
    <col min="5" max="5" width="17.28515625" style="6" bestFit="1" customWidth="1"/>
    <col min="6" max="6" width="13.7109375" style="6" bestFit="1" customWidth="1"/>
    <col min="7" max="7" width="11.7109375" style="6" bestFit="1" customWidth="1"/>
    <col min="8" max="8" width="16.28515625" style="6" bestFit="1" customWidth="1"/>
    <col min="9" max="9" width="26.28515625" style="6" customWidth="1"/>
    <col min="10" max="12" width="19.7109375" style="6"/>
    <col min="13" max="13" width="84" style="6" bestFit="1" customWidth="1"/>
    <col min="14" max="16384" width="19.7109375" style="6"/>
  </cols>
  <sheetData>
    <row r="1" spans="1:9" x14ac:dyDescent="0.2">
      <c r="A1" s="4" t="s">
        <v>541</v>
      </c>
    </row>
    <row r="3" spans="1:9" ht="33.75" x14ac:dyDescent="0.2">
      <c r="A3" s="69" t="s">
        <v>211</v>
      </c>
      <c r="B3" s="69" t="s">
        <v>148</v>
      </c>
      <c r="C3" s="69" t="s">
        <v>149</v>
      </c>
      <c r="D3" s="125" t="s">
        <v>150</v>
      </c>
      <c r="E3" s="69" t="s">
        <v>151</v>
      </c>
      <c r="F3" s="69" t="s">
        <v>152</v>
      </c>
      <c r="G3" s="69" t="s">
        <v>153</v>
      </c>
      <c r="H3" s="125" t="s">
        <v>154</v>
      </c>
      <c r="I3" s="69" t="s">
        <v>292</v>
      </c>
    </row>
    <row r="4" spans="1:9" ht="22.5" x14ac:dyDescent="0.2">
      <c r="A4" s="128" t="s">
        <v>207</v>
      </c>
      <c r="B4" s="126">
        <v>2.0572556762092793</v>
      </c>
      <c r="C4" s="126">
        <v>0.73815206273440159</v>
      </c>
      <c r="D4" s="126">
        <v>1.8950843727072635</v>
      </c>
      <c r="E4" s="126">
        <v>1.6563071297989032</v>
      </c>
      <c r="F4" s="126">
        <v>1.4875434530706835</v>
      </c>
      <c r="G4" s="126">
        <v>1.1626043405676127</v>
      </c>
      <c r="H4" s="126">
        <v>0.54773384763741562</v>
      </c>
      <c r="I4" s="126">
        <v>1.4197530864197532</v>
      </c>
    </row>
    <row r="5" spans="1:9" ht="21" x14ac:dyDescent="0.2">
      <c r="A5" s="127" t="s">
        <v>156</v>
      </c>
      <c r="B5" s="126">
        <v>1</v>
      </c>
      <c r="C5" s="126">
        <v>1</v>
      </c>
      <c r="D5" s="126">
        <v>1</v>
      </c>
      <c r="E5" s="126">
        <v>1</v>
      </c>
      <c r="F5" s="126">
        <v>1</v>
      </c>
      <c r="G5" s="126">
        <v>1</v>
      </c>
      <c r="H5" s="126">
        <v>1</v>
      </c>
      <c r="I5" s="126">
        <v>1</v>
      </c>
    </row>
    <row r="6" spans="1:9" x14ac:dyDescent="0.2">
      <c r="A6" s="4" t="s">
        <v>229</v>
      </c>
    </row>
    <row r="7" spans="1:9" x14ac:dyDescent="0.2">
      <c r="A7" s="4" t="s">
        <v>218</v>
      </c>
    </row>
    <row r="8" spans="1:9" x14ac:dyDescent="0.2">
      <c r="A8" s="189" t="s">
        <v>219</v>
      </c>
      <c r="B8" s="193"/>
    </row>
  </sheetData>
  <mergeCells count="1">
    <mergeCell ref="A8:B8"/>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heetViews>
  <sheetFormatPr baseColWidth="10" defaultColWidth="22.28515625" defaultRowHeight="11.25" x14ac:dyDescent="0.2"/>
  <cols>
    <col min="1" max="1" width="22.28515625" style="6"/>
    <col min="2" max="2" width="14.7109375" style="6" bestFit="1" customWidth="1"/>
    <col min="3" max="3" width="10.7109375" style="6" bestFit="1" customWidth="1"/>
    <col min="4" max="4" width="22" style="6" bestFit="1" customWidth="1"/>
    <col min="5" max="5" width="17.28515625" style="6" bestFit="1" customWidth="1"/>
    <col min="6" max="6" width="13.7109375" style="6" bestFit="1" customWidth="1"/>
    <col min="7" max="7" width="11.7109375" style="6" bestFit="1" customWidth="1"/>
    <col min="8" max="8" width="20.7109375" style="6" bestFit="1" customWidth="1"/>
    <col min="9" max="9" width="23.5703125" style="6" customWidth="1"/>
    <col min="10" max="11" width="22.28515625" style="6"/>
    <col min="12" max="12" width="20.28515625" style="6" customWidth="1"/>
    <col min="13" max="16384" width="22.28515625" style="6"/>
  </cols>
  <sheetData>
    <row r="1" spans="1:9" x14ac:dyDescent="0.2">
      <c r="A1" s="4" t="s">
        <v>542</v>
      </c>
    </row>
    <row r="3" spans="1:9" ht="33.75" x14ac:dyDescent="0.2">
      <c r="A3" s="69" t="s">
        <v>211</v>
      </c>
      <c r="B3" s="69" t="s">
        <v>148</v>
      </c>
      <c r="C3" s="69" t="s">
        <v>149</v>
      </c>
      <c r="D3" s="125" t="s">
        <v>150</v>
      </c>
      <c r="E3" s="69" t="s">
        <v>151</v>
      </c>
      <c r="F3" s="69" t="s">
        <v>152</v>
      </c>
      <c r="G3" s="69" t="s">
        <v>153</v>
      </c>
      <c r="H3" s="125" t="s">
        <v>154</v>
      </c>
      <c r="I3" s="69" t="s">
        <v>118</v>
      </c>
    </row>
    <row r="4" spans="1:9" ht="22.5" x14ac:dyDescent="0.2">
      <c r="A4" s="121" t="s">
        <v>144</v>
      </c>
      <c r="B4" s="126">
        <v>1.2522211253701876</v>
      </c>
      <c r="C4" s="126">
        <v>1.0446641663825436</v>
      </c>
      <c r="D4" s="126">
        <v>0.80557593543653716</v>
      </c>
      <c r="E4" s="126">
        <v>1.0359536867763559</v>
      </c>
      <c r="F4" s="126">
        <v>1.2896871378910777</v>
      </c>
      <c r="G4" s="126">
        <v>1.2123539232053424</v>
      </c>
      <c r="H4" s="126">
        <v>0.44744455159112828</v>
      </c>
      <c r="I4" s="126">
        <v>0.84074074074074068</v>
      </c>
    </row>
    <row r="5" spans="1:9" ht="21" x14ac:dyDescent="0.2">
      <c r="A5" s="127" t="s">
        <v>156</v>
      </c>
      <c r="B5" s="126">
        <v>1</v>
      </c>
      <c r="C5" s="126">
        <v>1</v>
      </c>
      <c r="D5" s="126">
        <v>1</v>
      </c>
      <c r="E5" s="126">
        <v>1</v>
      </c>
      <c r="F5" s="126">
        <v>1</v>
      </c>
      <c r="G5" s="126">
        <v>1</v>
      </c>
      <c r="H5" s="126">
        <v>1</v>
      </c>
      <c r="I5" s="126">
        <v>1</v>
      </c>
    </row>
    <row r="6" spans="1:9" ht="15.6" customHeight="1" x14ac:dyDescent="0.2">
      <c r="A6" s="4" t="s">
        <v>227</v>
      </c>
    </row>
    <row r="7" spans="1:9" x14ac:dyDescent="0.2">
      <c r="A7" s="4" t="s">
        <v>228</v>
      </c>
    </row>
    <row r="8" spans="1:9" x14ac:dyDescent="0.2">
      <c r="A8" s="189" t="s">
        <v>226</v>
      </c>
      <c r="B8" s="193"/>
    </row>
    <row r="31" spans="10:10" x14ac:dyDescent="0.2">
      <c r="J31" s="9"/>
    </row>
    <row r="32" spans="10:10" x14ac:dyDescent="0.2">
      <c r="J32" s="9"/>
    </row>
    <row r="33" spans="10:10" x14ac:dyDescent="0.2">
      <c r="J33" s="7"/>
    </row>
  </sheetData>
  <mergeCells count="1">
    <mergeCell ref="A8:B8"/>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baseColWidth="10" defaultColWidth="22.42578125" defaultRowHeight="11.25" x14ac:dyDescent="0.2"/>
  <cols>
    <col min="1" max="1" width="22.42578125" style="6"/>
    <col min="2" max="2" width="14.7109375" style="6" bestFit="1" customWidth="1"/>
    <col min="3" max="3" width="10.7109375" style="6" bestFit="1" customWidth="1"/>
    <col min="4" max="4" width="22" style="6" bestFit="1" customWidth="1"/>
    <col min="5" max="5" width="17.28515625" style="6" bestFit="1" customWidth="1"/>
    <col min="6" max="6" width="13.7109375" style="6" bestFit="1" customWidth="1"/>
    <col min="7" max="7" width="11.7109375" style="6" bestFit="1" customWidth="1"/>
    <col min="8" max="8" width="20.7109375" style="6" bestFit="1" customWidth="1"/>
    <col min="9" max="9" width="21.42578125" style="6" customWidth="1"/>
    <col min="10" max="11" width="22.42578125" style="6"/>
    <col min="12" max="12" width="83.7109375" style="6" bestFit="1" customWidth="1"/>
    <col min="13" max="16384" width="22.42578125" style="6"/>
  </cols>
  <sheetData>
    <row r="1" spans="1:9" x14ac:dyDescent="0.2">
      <c r="A1" s="4" t="s">
        <v>543</v>
      </c>
    </row>
    <row r="3" spans="1:9" ht="33.75" x14ac:dyDescent="0.2">
      <c r="A3" s="69" t="s">
        <v>211</v>
      </c>
      <c r="B3" s="69" t="s">
        <v>148</v>
      </c>
      <c r="C3" s="69" t="s">
        <v>149</v>
      </c>
      <c r="D3" s="125" t="s">
        <v>150</v>
      </c>
      <c r="E3" s="69" t="s">
        <v>151</v>
      </c>
      <c r="F3" s="69" t="s">
        <v>152</v>
      </c>
      <c r="G3" s="69" t="s">
        <v>153</v>
      </c>
      <c r="H3" s="125" t="s">
        <v>154</v>
      </c>
      <c r="I3" s="69" t="s">
        <v>118</v>
      </c>
    </row>
    <row r="4" spans="1:9" ht="22.5" x14ac:dyDescent="0.2">
      <c r="A4" s="121" t="s">
        <v>155</v>
      </c>
      <c r="B4" s="126">
        <v>1.4639684106614017</v>
      </c>
      <c r="C4" s="126">
        <v>1.2509376065461983</v>
      </c>
      <c r="D4" s="126">
        <v>1.706529713866471</v>
      </c>
      <c r="E4" s="126">
        <v>2.012187690432663</v>
      </c>
      <c r="F4" s="126">
        <v>1.3568945538818076</v>
      </c>
      <c r="G4" s="126">
        <v>1.1542570951585978</v>
      </c>
      <c r="H4" s="126">
        <v>0.64127290260366454</v>
      </c>
      <c r="I4" s="126">
        <v>1.337037037037037</v>
      </c>
    </row>
    <row r="5" spans="1:9" ht="21" x14ac:dyDescent="0.2">
      <c r="A5" s="127" t="s">
        <v>156</v>
      </c>
      <c r="B5" s="126">
        <v>1</v>
      </c>
      <c r="C5" s="126">
        <v>1</v>
      </c>
      <c r="D5" s="126">
        <v>1</v>
      </c>
      <c r="E5" s="126">
        <v>1</v>
      </c>
      <c r="F5" s="126">
        <v>1</v>
      </c>
      <c r="G5" s="126">
        <v>1</v>
      </c>
      <c r="H5" s="126">
        <v>1</v>
      </c>
      <c r="I5" s="126">
        <v>1</v>
      </c>
    </row>
    <row r="6" spans="1:9" x14ac:dyDescent="0.2">
      <c r="A6" s="4" t="s">
        <v>224</v>
      </c>
    </row>
    <row r="7" spans="1:9" x14ac:dyDescent="0.2">
      <c r="A7" s="4" t="s">
        <v>225</v>
      </c>
    </row>
    <row r="8" spans="1:9" x14ac:dyDescent="0.2">
      <c r="A8" s="189" t="s">
        <v>226</v>
      </c>
      <c r="B8" s="193"/>
    </row>
    <row r="27" spans="10:10" x14ac:dyDescent="0.2">
      <c r="J27" s="7"/>
    </row>
    <row r="28" spans="10:10" x14ac:dyDescent="0.2">
      <c r="J28" s="7"/>
    </row>
  </sheetData>
  <mergeCells count="1">
    <mergeCell ref="A8:B8"/>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sqref="A1:H1"/>
    </sheetView>
  </sheetViews>
  <sheetFormatPr baseColWidth="10" defaultColWidth="21.7109375" defaultRowHeight="11.25" x14ac:dyDescent="0.2"/>
  <cols>
    <col min="1" max="1" width="21.28515625" style="6" bestFit="1" customWidth="1"/>
    <col min="2" max="2" width="14.7109375" style="6" bestFit="1" customWidth="1"/>
    <col min="3" max="3" width="10.7109375" style="6" bestFit="1" customWidth="1"/>
    <col min="4" max="4" width="19.28515625" style="6" bestFit="1" customWidth="1"/>
    <col min="5" max="5" width="17.28515625" style="6" bestFit="1" customWidth="1"/>
    <col min="6" max="6" width="13.7109375" style="6" bestFit="1" customWidth="1"/>
    <col min="7" max="7" width="11.7109375" style="6" bestFit="1" customWidth="1"/>
    <col min="8" max="8" width="20.7109375" style="6" bestFit="1" customWidth="1"/>
    <col min="9" max="9" width="19.42578125" style="6" customWidth="1"/>
    <col min="10" max="11" width="21.7109375" style="6"/>
    <col min="12" max="12" width="114.7109375" style="6" bestFit="1" customWidth="1"/>
    <col min="13" max="16384" width="21.7109375" style="6"/>
  </cols>
  <sheetData>
    <row r="1" spans="1:9" ht="18" customHeight="1" x14ac:dyDescent="0.2">
      <c r="A1" s="208" t="s">
        <v>544</v>
      </c>
      <c r="B1" s="208"/>
      <c r="C1" s="208"/>
      <c r="D1" s="208"/>
      <c r="E1" s="208"/>
      <c r="F1" s="208"/>
      <c r="G1" s="208"/>
      <c r="H1" s="208"/>
    </row>
    <row r="3" spans="1:9" ht="33.75" x14ac:dyDescent="0.2">
      <c r="A3" s="69" t="s">
        <v>211</v>
      </c>
      <c r="B3" s="69" t="s">
        <v>148</v>
      </c>
      <c r="C3" s="69" t="s">
        <v>149</v>
      </c>
      <c r="D3" s="125" t="s">
        <v>150</v>
      </c>
      <c r="E3" s="69" t="s">
        <v>151</v>
      </c>
      <c r="F3" s="69" t="s">
        <v>152</v>
      </c>
      <c r="G3" s="69" t="s">
        <v>153</v>
      </c>
      <c r="H3" s="125" t="s">
        <v>154</v>
      </c>
      <c r="I3" s="69" t="s">
        <v>118</v>
      </c>
    </row>
    <row r="4" spans="1:9" ht="22.5" x14ac:dyDescent="0.2">
      <c r="A4" s="121" t="s">
        <v>177</v>
      </c>
      <c r="B4" s="126">
        <v>1.4639684106614017</v>
      </c>
      <c r="C4" s="126">
        <v>1.2509376065461983</v>
      </c>
      <c r="D4" s="126">
        <v>1.706529713866471</v>
      </c>
      <c r="E4" s="126">
        <v>2.012187690432663</v>
      </c>
      <c r="F4" s="126">
        <v>1.3568945538818076</v>
      </c>
      <c r="G4" s="126">
        <v>1.1542570951585978</v>
      </c>
      <c r="H4" s="126">
        <v>0.64127290260366454</v>
      </c>
      <c r="I4" s="126">
        <v>1.337037037037037</v>
      </c>
    </row>
    <row r="5" spans="1:9" ht="21" x14ac:dyDescent="0.2">
      <c r="A5" s="127" t="s">
        <v>156</v>
      </c>
      <c r="B5" s="126">
        <v>1</v>
      </c>
      <c r="C5" s="126">
        <v>1</v>
      </c>
      <c r="D5" s="126">
        <v>1</v>
      </c>
      <c r="E5" s="126">
        <v>1</v>
      </c>
      <c r="F5" s="126">
        <v>1</v>
      </c>
      <c r="G5" s="126">
        <v>1</v>
      </c>
      <c r="H5" s="126">
        <v>1</v>
      </c>
      <c r="I5" s="126">
        <v>1</v>
      </c>
    </row>
    <row r="6" spans="1:9" x14ac:dyDescent="0.2">
      <c r="A6" s="4" t="s">
        <v>222</v>
      </c>
    </row>
    <row r="7" spans="1:9" x14ac:dyDescent="0.2">
      <c r="A7" s="4" t="s">
        <v>218</v>
      </c>
    </row>
    <row r="8" spans="1:9" x14ac:dyDescent="0.2">
      <c r="A8" s="189" t="s">
        <v>223</v>
      </c>
      <c r="B8" s="193"/>
    </row>
    <row r="35" spans="11:11" x14ac:dyDescent="0.2">
      <c r="K35" s="7"/>
    </row>
  </sheetData>
  <mergeCells count="2">
    <mergeCell ref="A8:B8"/>
    <mergeCell ref="A1:H1"/>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heetViews>
  <sheetFormatPr baseColWidth="10" defaultColWidth="26.28515625" defaultRowHeight="11.25" x14ac:dyDescent="0.2"/>
  <cols>
    <col min="1" max="1" width="24.7109375" style="6" bestFit="1" customWidth="1"/>
    <col min="2" max="2" width="14.7109375" style="6" bestFit="1" customWidth="1"/>
    <col min="3" max="3" width="10.7109375" style="6" bestFit="1" customWidth="1"/>
    <col min="4" max="4" width="25" style="6" bestFit="1" customWidth="1"/>
    <col min="5" max="5" width="17.28515625" style="6" bestFit="1" customWidth="1"/>
    <col min="6" max="6" width="13.7109375" style="6" bestFit="1" customWidth="1"/>
    <col min="7" max="7" width="11.7109375" style="6" bestFit="1" customWidth="1"/>
    <col min="8" max="8" width="23.7109375" style="6" bestFit="1" customWidth="1"/>
    <col min="9" max="9" width="22.28515625" style="6" customWidth="1"/>
    <col min="10" max="13" width="26.28515625" style="6"/>
    <col min="14" max="14" width="73.7109375" style="6" bestFit="1" customWidth="1"/>
    <col min="15" max="16384" width="26.28515625" style="6"/>
  </cols>
  <sheetData>
    <row r="1" spans="1:9" x14ac:dyDescent="0.2">
      <c r="A1" s="4" t="s">
        <v>545</v>
      </c>
    </row>
    <row r="3" spans="1:9" ht="22.5" x14ac:dyDescent="0.2">
      <c r="A3" s="69" t="s">
        <v>211</v>
      </c>
      <c r="B3" s="69" t="s">
        <v>148</v>
      </c>
      <c r="C3" s="69" t="s">
        <v>149</v>
      </c>
      <c r="D3" s="125" t="s">
        <v>150</v>
      </c>
      <c r="E3" s="69" t="s">
        <v>151</v>
      </c>
      <c r="F3" s="69" t="s">
        <v>152</v>
      </c>
      <c r="G3" s="69" t="s">
        <v>153</v>
      </c>
      <c r="H3" s="125" t="s">
        <v>154</v>
      </c>
      <c r="I3" s="69" t="s">
        <v>118</v>
      </c>
    </row>
    <row r="4" spans="1:9" ht="33.75" x14ac:dyDescent="0.2">
      <c r="A4" s="121" t="s">
        <v>212</v>
      </c>
      <c r="B4" s="129">
        <v>0.17831074035453598</v>
      </c>
      <c r="C4" s="129">
        <v>0.73718505647263244</v>
      </c>
      <c r="D4" s="129">
        <v>0.50744047619047616</v>
      </c>
      <c r="E4" s="129">
        <v>0.32333010648596322</v>
      </c>
      <c r="F4" s="129">
        <v>0.44388456252863034</v>
      </c>
      <c r="G4" s="129">
        <v>0.8011152416356877</v>
      </c>
      <c r="H4" s="129">
        <v>1.4417701863354038</v>
      </c>
      <c r="I4" s="129">
        <v>0.70283018867924529</v>
      </c>
    </row>
    <row r="5" spans="1:9" ht="21" x14ac:dyDescent="0.2">
      <c r="A5" s="130" t="s">
        <v>157</v>
      </c>
      <c r="B5" s="131">
        <v>1</v>
      </c>
      <c r="C5" s="131">
        <v>1</v>
      </c>
      <c r="D5" s="131">
        <v>1</v>
      </c>
      <c r="E5" s="131">
        <v>1</v>
      </c>
      <c r="F5" s="131">
        <v>1</v>
      </c>
      <c r="G5" s="131">
        <v>1</v>
      </c>
      <c r="H5" s="131">
        <v>1</v>
      </c>
      <c r="I5" s="131">
        <v>1</v>
      </c>
    </row>
    <row r="6" spans="1:9" x14ac:dyDescent="0.2">
      <c r="A6" s="4" t="s">
        <v>221</v>
      </c>
    </row>
    <row r="7" spans="1:9" x14ac:dyDescent="0.2">
      <c r="A7" s="4" t="s">
        <v>218</v>
      </c>
    </row>
    <row r="8" spans="1:9" x14ac:dyDescent="0.2">
      <c r="A8" s="208" t="s">
        <v>219</v>
      </c>
      <c r="B8" s="208"/>
      <c r="C8" s="208"/>
      <c r="D8" s="208"/>
      <c r="E8" s="208"/>
      <c r="F8" s="208"/>
    </row>
    <row r="31" spans="11:11" x14ac:dyDescent="0.2">
      <c r="K31" s="7"/>
    </row>
  </sheetData>
  <mergeCells count="1">
    <mergeCell ref="A8:F8"/>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heetViews>
  <sheetFormatPr baseColWidth="10" defaultRowHeight="11.25" x14ac:dyDescent="0.2"/>
  <cols>
    <col min="1" max="1" width="18.85546875" style="6" customWidth="1"/>
    <col min="2" max="2" width="15.85546875" style="6" customWidth="1"/>
    <col min="3" max="3" width="11.42578125" style="6"/>
    <col min="4" max="4" width="18.7109375" style="6" customWidth="1"/>
    <col min="5" max="5" width="14.28515625" style="6" customWidth="1"/>
    <col min="6" max="6" width="13.28515625" style="6" customWidth="1"/>
    <col min="7" max="7" width="13.5703125" style="6" customWidth="1"/>
    <col min="8" max="8" width="14.85546875" style="6" customWidth="1"/>
    <col min="9" max="9" width="14.42578125" style="6" customWidth="1"/>
    <col min="10" max="16384" width="11.42578125" style="6"/>
  </cols>
  <sheetData>
    <row r="1" spans="1:9" x14ac:dyDescent="0.2">
      <c r="A1" s="4" t="s">
        <v>546</v>
      </c>
    </row>
    <row r="3" spans="1:9" ht="64.150000000000006" customHeight="1" x14ac:dyDescent="0.2">
      <c r="A3" s="69" t="s">
        <v>211</v>
      </c>
      <c r="B3" s="69" t="s">
        <v>148</v>
      </c>
      <c r="C3" s="69" t="s">
        <v>149</v>
      </c>
      <c r="D3" s="125" t="s">
        <v>150</v>
      </c>
      <c r="E3" s="69" t="s">
        <v>151</v>
      </c>
      <c r="F3" s="69" t="s">
        <v>152</v>
      </c>
      <c r="G3" s="69" t="s">
        <v>153</v>
      </c>
      <c r="H3" s="125" t="s">
        <v>154</v>
      </c>
      <c r="I3" s="125" t="s">
        <v>118</v>
      </c>
    </row>
    <row r="4" spans="1:9" ht="22.5" x14ac:dyDescent="0.2">
      <c r="A4" s="121" t="s">
        <v>206</v>
      </c>
      <c r="B4" s="126">
        <v>0.35172413793103446</v>
      </c>
      <c r="C4" s="126">
        <v>0.82593856655290099</v>
      </c>
      <c r="D4" s="126">
        <v>0.55441176470588238</v>
      </c>
      <c r="E4" s="126">
        <v>0.46341463414634149</v>
      </c>
      <c r="F4" s="126">
        <v>0.48115942028985509</v>
      </c>
      <c r="G4" s="126">
        <v>0.45933333333333337</v>
      </c>
      <c r="H4" s="126">
        <v>2.6442307692307692</v>
      </c>
      <c r="I4" s="126">
        <v>0.14814814814814814</v>
      </c>
    </row>
    <row r="5" spans="1:9" ht="31.5" x14ac:dyDescent="0.2">
      <c r="A5" s="127" t="s">
        <v>156</v>
      </c>
      <c r="B5" s="126">
        <v>1</v>
      </c>
      <c r="C5" s="126">
        <v>1</v>
      </c>
      <c r="D5" s="126">
        <v>1</v>
      </c>
      <c r="E5" s="126">
        <v>1</v>
      </c>
      <c r="F5" s="126">
        <v>1</v>
      </c>
      <c r="G5" s="126">
        <v>1</v>
      </c>
      <c r="H5" s="126">
        <v>1</v>
      </c>
      <c r="I5" s="126">
        <v>1</v>
      </c>
    </row>
    <row r="6" spans="1:9" ht="17.25" customHeight="1" x14ac:dyDescent="0.2">
      <c r="A6" s="213" t="s">
        <v>558</v>
      </c>
      <c r="B6" s="213"/>
      <c r="C6" s="213"/>
      <c r="D6" s="213"/>
      <c r="E6" s="213"/>
      <c r="F6" s="213"/>
      <c r="G6" s="213"/>
      <c r="H6" s="213"/>
      <c r="I6" s="213"/>
    </row>
    <row r="7" spans="1:9" ht="8.25" customHeight="1" x14ac:dyDescent="0.2">
      <c r="A7" s="213" t="s">
        <v>559</v>
      </c>
      <c r="B7" s="213"/>
      <c r="C7" s="213"/>
      <c r="D7" s="213"/>
      <c r="E7" s="213"/>
      <c r="F7" s="213"/>
      <c r="G7" s="213"/>
      <c r="H7" s="213"/>
      <c r="I7" s="213"/>
    </row>
    <row r="8" spans="1:9" ht="15" customHeight="1" x14ac:dyDescent="0.2">
      <c r="A8" s="213" t="s">
        <v>560</v>
      </c>
      <c r="B8" s="213"/>
      <c r="C8" s="213"/>
      <c r="D8" s="213"/>
      <c r="E8" s="213"/>
      <c r="F8" s="213"/>
      <c r="G8" s="213"/>
      <c r="H8" s="8"/>
      <c r="I8" s="8"/>
    </row>
  </sheetData>
  <mergeCells count="3">
    <mergeCell ref="A6:I6"/>
    <mergeCell ref="A7:I7"/>
    <mergeCell ref="A8:G8"/>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heetViews>
  <sheetFormatPr baseColWidth="10" defaultRowHeight="11.25" x14ac:dyDescent="0.2"/>
  <cols>
    <col min="1" max="1" width="17.140625" style="6" customWidth="1"/>
    <col min="2" max="2" width="10.85546875" style="6" customWidth="1"/>
    <col min="3" max="16384" width="11.42578125" style="6"/>
  </cols>
  <sheetData>
    <row r="1" spans="1:10" x14ac:dyDescent="0.2">
      <c r="A1" s="4" t="s">
        <v>547</v>
      </c>
    </row>
    <row r="3" spans="1:10" ht="56.25" x14ac:dyDescent="0.2">
      <c r="A3" s="69" t="s">
        <v>210</v>
      </c>
      <c r="B3" s="69" t="s">
        <v>148</v>
      </c>
      <c r="C3" s="69" t="s">
        <v>149</v>
      </c>
      <c r="D3" s="125" t="s">
        <v>150</v>
      </c>
      <c r="E3" s="69" t="s">
        <v>151</v>
      </c>
      <c r="F3" s="69" t="s">
        <v>152</v>
      </c>
      <c r="G3" s="69" t="s">
        <v>153</v>
      </c>
      <c r="H3" s="125" t="s">
        <v>154</v>
      </c>
      <c r="I3" s="125" t="s">
        <v>118</v>
      </c>
    </row>
    <row r="4" spans="1:10" ht="22.5" x14ac:dyDescent="0.2">
      <c r="A4" s="121" t="s">
        <v>208</v>
      </c>
      <c r="B4" s="126">
        <v>1.5093750000000001</v>
      </c>
      <c r="C4" s="126">
        <v>1</v>
      </c>
      <c r="D4" s="126">
        <v>0.50148809523809523</v>
      </c>
      <c r="E4" s="126">
        <v>0.41747572815533979</v>
      </c>
      <c r="F4" s="126">
        <v>0.59174311926605505</v>
      </c>
      <c r="G4" s="126">
        <v>0.57760223048327142</v>
      </c>
      <c r="H4" s="126">
        <v>2.0310077519379846</v>
      </c>
      <c r="I4" s="126">
        <v>0.23809523809523808</v>
      </c>
    </row>
    <row r="5" spans="1:10" ht="31.5" x14ac:dyDescent="0.2">
      <c r="A5" s="127" t="s">
        <v>209</v>
      </c>
      <c r="B5" s="126">
        <v>1</v>
      </c>
      <c r="C5" s="126">
        <v>1</v>
      </c>
      <c r="D5" s="126">
        <v>1</v>
      </c>
      <c r="E5" s="126">
        <v>1</v>
      </c>
      <c r="F5" s="126">
        <v>1</v>
      </c>
      <c r="G5" s="126">
        <v>1</v>
      </c>
      <c r="H5" s="126">
        <v>1</v>
      </c>
      <c r="I5" s="126">
        <v>1</v>
      </c>
    </row>
    <row r="6" spans="1:10" ht="16.5" customHeight="1" x14ac:dyDescent="0.2">
      <c r="A6" s="213" t="s">
        <v>561</v>
      </c>
      <c r="B6" s="213"/>
      <c r="C6" s="213"/>
      <c r="D6" s="213"/>
      <c r="E6" s="213"/>
      <c r="F6" s="213"/>
      <c r="G6" s="213"/>
      <c r="H6" s="213"/>
      <c r="I6" s="213"/>
      <c r="J6" s="213"/>
    </row>
    <row r="7" spans="1:10" x14ac:dyDescent="0.2">
      <c r="A7" s="213" t="s">
        <v>562</v>
      </c>
      <c r="B7" s="213"/>
      <c r="C7" s="213"/>
      <c r="D7" s="213"/>
      <c r="E7" s="213"/>
      <c r="F7" s="213"/>
      <c r="G7" s="213"/>
      <c r="H7" s="213"/>
      <c r="I7" s="213"/>
    </row>
    <row r="8" spans="1:10" x14ac:dyDescent="0.2">
      <c r="A8" s="213" t="s">
        <v>560</v>
      </c>
      <c r="B8" s="213"/>
      <c r="C8" s="213"/>
      <c r="D8" s="213"/>
      <c r="E8" s="213"/>
      <c r="F8" s="213"/>
      <c r="G8" s="213"/>
      <c r="H8" s="213"/>
      <c r="I8" s="213"/>
    </row>
  </sheetData>
  <mergeCells count="3">
    <mergeCell ref="A7:I7"/>
    <mergeCell ref="A8:I8"/>
    <mergeCell ref="A6:J6"/>
  </mergeCells>
  <pageMargins left="0.7" right="0.7" top="0.75" bottom="0.75" header="0.3" footer="0.3"/>
  <pageSetup paperSize="9" orientation="portrait" verticalDpi="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baseColWidth="10" defaultRowHeight="11.25" x14ac:dyDescent="0.2"/>
  <cols>
    <col min="1" max="1" width="22.7109375" style="6" customWidth="1"/>
    <col min="2" max="11" width="13.7109375" style="6" customWidth="1"/>
    <col min="12" max="16384" width="11.42578125" style="6"/>
  </cols>
  <sheetData>
    <row r="1" spans="1:11" x14ac:dyDescent="0.2">
      <c r="A1" s="4" t="s">
        <v>548</v>
      </c>
    </row>
    <row r="3" spans="1:11" ht="56.25" x14ac:dyDescent="0.2">
      <c r="A3" s="125"/>
      <c r="B3" s="125" t="s">
        <v>148</v>
      </c>
      <c r="C3" s="125" t="s">
        <v>158</v>
      </c>
      <c r="D3" s="125" t="s">
        <v>149</v>
      </c>
      <c r="E3" s="125" t="s">
        <v>150</v>
      </c>
      <c r="F3" s="125" t="s">
        <v>151</v>
      </c>
      <c r="G3" s="125" t="s">
        <v>152</v>
      </c>
      <c r="H3" s="125" t="s">
        <v>153</v>
      </c>
      <c r="I3" s="125" t="s">
        <v>159</v>
      </c>
      <c r="J3" s="125" t="s">
        <v>154</v>
      </c>
      <c r="K3" s="125" t="s">
        <v>118</v>
      </c>
    </row>
    <row r="4" spans="1:11" x14ac:dyDescent="0.2">
      <c r="A4" s="214" t="s">
        <v>160</v>
      </c>
      <c r="B4" s="214"/>
      <c r="C4" s="214"/>
      <c r="D4" s="214"/>
      <c r="E4" s="214"/>
      <c r="F4" s="214"/>
      <c r="G4" s="214"/>
      <c r="H4" s="214"/>
      <c r="I4" s="214"/>
      <c r="J4" s="214"/>
      <c r="K4" s="132"/>
    </row>
    <row r="5" spans="1:11" ht="22.5" x14ac:dyDescent="0.2">
      <c r="A5" s="121" t="s">
        <v>141</v>
      </c>
      <c r="B5" s="133">
        <v>11.65</v>
      </c>
      <c r="C5" s="134">
        <v>2.13</v>
      </c>
      <c r="D5" s="133">
        <v>26.24</v>
      </c>
      <c r="E5" s="135">
        <v>13.39</v>
      </c>
      <c r="F5" s="133">
        <v>15.41</v>
      </c>
      <c r="G5" s="133">
        <v>37.18</v>
      </c>
      <c r="H5" s="136">
        <v>34.17</v>
      </c>
      <c r="I5" s="133">
        <v>75.16</v>
      </c>
      <c r="J5" s="133">
        <v>7.99</v>
      </c>
      <c r="K5" s="136">
        <v>9.08</v>
      </c>
    </row>
    <row r="6" spans="1:11" ht="22.5" x14ac:dyDescent="0.2">
      <c r="A6" s="128" t="s">
        <v>142</v>
      </c>
      <c r="B6" s="137">
        <v>28.34</v>
      </c>
      <c r="C6" s="138">
        <v>0.61</v>
      </c>
      <c r="D6" s="137">
        <v>36.25</v>
      </c>
      <c r="E6" s="139">
        <v>17.78</v>
      </c>
      <c r="F6" s="137">
        <v>21.61</v>
      </c>
      <c r="G6" s="137">
        <v>47.33</v>
      </c>
      <c r="H6" s="140">
        <v>34.99</v>
      </c>
      <c r="I6" s="137">
        <v>89</v>
      </c>
      <c r="J6" s="137">
        <v>3.78</v>
      </c>
      <c r="K6" s="139">
        <v>10.15</v>
      </c>
    </row>
    <row r="7" spans="1:11" x14ac:dyDescent="0.2">
      <c r="A7" s="128" t="s">
        <v>143</v>
      </c>
      <c r="B7" s="133">
        <v>41.68</v>
      </c>
      <c r="C7" s="133">
        <v>1.59</v>
      </c>
      <c r="D7" s="133">
        <v>21.65</v>
      </c>
      <c r="E7" s="136">
        <v>25.83</v>
      </c>
      <c r="F7" s="133">
        <v>27.18</v>
      </c>
      <c r="G7" s="133">
        <v>51.35</v>
      </c>
      <c r="H7" s="136">
        <v>34.82</v>
      </c>
      <c r="I7" s="133">
        <v>86.71</v>
      </c>
      <c r="J7" s="133">
        <v>5.68</v>
      </c>
      <c r="K7" s="136">
        <v>11.5</v>
      </c>
    </row>
    <row r="8" spans="1:11" ht="22.5" x14ac:dyDescent="0.2">
      <c r="A8" s="121" t="s">
        <v>144</v>
      </c>
      <c r="B8" s="141">
        <v>25.37</v>
      </c>
      <c r="C8" s="129">
        <v>0.28000000000000003</v>
      </c>
      <c r="D8" s="141">
        <v>30.64</v>
      </c>
      <c r="E8" s="142">
        <v>10.98</v>
      </c>
      <c r="F8" s="141">
        <v>17</v>
      </c>
      <c r="G8" s="141">
        <v>44.52</v>
      </c>
      <c r="H8" s="142">
        <v>36.31</v>
      </c>
      <c r="I8" s="141">
        <v>73.12</v>
      </c>
      <c r="J8" s="143">
        <v>4.6399999999999997</v>
      </c>
      <c r="K8" s="143">
        <v>6.81</v>
      </c>
    </row>
    <row r="9" spans="1:11" ht="22.5" x14ac:dyDescent="0.2">
      <c r="A9" s="121" t="s">
        <v>155</v>
      </c>
      <c r="B9" s="141">
        <v>29.66</v>
      </c>
      <c r="C9" s="129">
        <v>0.1</v>
      </c>
      <c r="D9" s="141">
        <v>36.69</v>
      </c>
      <c r="E9" s="142">
        <v>23.259999999999998</v>
      </c>
      <c r="F9" s="141">
        <v>33.020000000000003</v>
      </c>
      <c r="G9" s="141">
        <v>46.84</v>
      </c>
      <c r="H9" s="142">
        <v>34.57</v>
      </c>
      <c r="I9" s="141">
        <v>89.62</v>
      </c>
      <c r="J9" s="141">
        <v>6.65</v>
      </c>
      <c r="K9" s="143">
        <v>10.83</v>
      </c>
    </row>
    <row r="10" spans="1:11" x14ac:dyDescent="0.2">
      <c r="A10" s="121" t="s">
        <v>146</v>
      </c>
      <c r="B10" s="141">
        <v>40.479999999999997</v>
      </c>
      <c r="C10" s="129">
        <v>0.87</v>
      </c>
      <c r="D10" s="141">
        <v>42.4</v>
      </c>
      <c r="E10" s="142">
        <v>27.229999999999997</v>
      </c>
      <c r="F10" s="141">
        <v>30.67</v>
      </c>
      <c r="G10" s="141">
        <v>56.36</v>
      </c>
      <c r="H10" s="142">
        <v>39.200000000000003</v>
      </c>
      <c r="I10" s="141">
        <v>88.71</v>
      </c>
      <c r="J10" s="141">
        <v>10.199999999999999</v>
      </c>
      <c r="K10" s="143">
        <v>9.74</v>
      </c>
    </row>
    <row r="11" spans="1:11" ht="21" x14ac:dyDescent="0.2">
      <c r="A11" s="127" t="s">
        <v>156</v>
      </c>
      <c r="B11" s="144">
        <v>20.260000000000002</v>
      </c>
      <c r="C11" s="145">
        <v>1.65</v>
      </c>
      <c r="D11" s="144">
        <v>29.33</v>
      </c>
      <c r="E11" s="146">
        <v>13.629999999999999</v>
      </c>
      <c r="F11" s="144">
        <v>16.41</v>
      </c>
      <c r="G11" s="144">
        <v>34.520000000000003</v>
      </c>
      <c r="H11" s="146">
        <v>29.95</v>
      </c>
      <c r="I11" s="144">
        <v>85.26</v>
      </c>
      <c r="J11" s="144">
        <v>10.37</v>
      </c>
      <c r="K11" s="146">
        <v>8.1</v>
      </c>
    </row>
    <row r="12" spans="1:11" x14ac:dyDescent="0.2">
      <c r="A12" s="214" t="s">
        <v>161</v>
      </c>
      <c r="B12" s="214"/>
      <c r="C12" s="214"/>
      <c r="D12" s="214"/>
      <c r="E12" s="214"/>
      <c r="F12" s="214"/>
      <c r="G12" s="214"/>
      <c r="H12" s="214"/>
      <c r="I12" s="214"/>
      <c r="J12" s="214"/>
      <c r="K12" s="132"/>
    </row>
    <row r="13" spans="1:11" ht="22.5" x14ac:dyDescent="0.2">
      <c r="A13" s="121" t="s">
        <v>147</v>
      </c>
      <c r="B13" s="141">
        <v>1.71</v>
      </c>
      <c r="C13" s="129">
        <v>1.76</v>
      </c>
      <c r="D13" s="141">
        <v>16.97</v>
      </c>
      <c r="E13" s="143">
        <v>3.41</v>
      </c>
      <c r="F13" s="141">
        <v>3.34</v>
      </c>
      <c r="G13" s="141">
        <v>9.69</v>
      </c>
      <c r="H13" s="142">
        <v>17.239999999999998</v>
      </c>
      <c r="I13" s="133">
        <v>92.03</v>
      </c>
      <c r="J13" s="143">
        <v>18.57</v>
      </c>
      <c r="K13" s="143">
        <v>2.98</v>
      </c>
    </row>
    <row r="14" spans="1:11" ht="21" x14ac:dyDescent="0.2">
      <c r="A14" s="130" t="s">
        <v>162</v>
      </c>
      <c r="B14" s="147">
        <v>9.59</v>
      </c>
      <c r="C14" s="148">
        <v>1.02</v>
      </c>
      <c r="D14" s="144">
        <v>23.02</v>
      </c>
      <c r="E14" s="147">
        <v>6.7200000000000006</v>
      </c>
      <c r="F14" s="147">
        <v>10.33</v>
      </c>
      <c r="G14" s="147">
        <v>21.83</v>
      </c>
      <c r="H14" s="147">
        <v>21.52</v>
      </c>
      <c r="I14" s="144">
        <v>87.93</v>
      </c>
      <c r="J14" s="144">
        <v>12.88</v>
      </c>
      <c r="K14" s="146">
        <v>4.24</v>
      </c>
    </row>
    <row r="15" spans="1:11" x14ac:dyDescent="0.2">
      <c r="A15" s="3" t="s">
        <v>220</v>
      </c>
    </row>
    <row r="16" spans="1:11" x14ac:dyDescent="0.2">
      <c r="A16" s="3" t="s">
        <v>218</v>
      </c>
    </row>
    <row r="17" spans="1:1" x14ac:dyDescent="0.2">
      <c r="A17" s="3" t="s">
        <v>219</v>
      </c>
    </row>
  </sheetData>
  <mergeCells count="2">
    <mergeCell ref="A4:J4"/>
    <mergeCell ref="A12:J12"/>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heetViews>
  <sheetFormatPr baseColWidth="10" defaultRowHeight="11.25" x14ac:dyDescent="0.2"/>
  <cols>
    <col min="1" max="1" width="17.28515625" style="6" customWidth="1"/>
    <col min="2" max="5" width="11.42578125" style="6"/>
    <col min="6" max="6" width="12.28515625" style="6" customWidth="1"/>
    <col min="7" max="16384" width="11.42578125" style="6"/>
  </cols>
  <sheetData>
    <row r="1" spans="1:10" x14ac:dyDescent="0.2">
      <c r="A1" s="4" t="s">
        <v>549</v>
      </c>
    </row>
    <row r="3" spans="1:10" ht="45" x14ac:dyDescent="0.2">
      <c r="A3" s="62"/>
      <c r="B3" s="62" t="s">
        <v>163</v>
      </c>
      <c r="C3" s="62" t="s">
        <v>164</v>
      </c>
      <c r="D3" s="106" t="s">
        <v>135</v>
      </c>
      <c r="E3" s="106" t="s">
        <v>165</v>
      </c>
      <c r="F3" s="62" t="s">
        <v>166</v>
      </c>
      <c r="G3" s="62" t="s">
        <v>167</v>
      </c>
      <c r="H3" s="62" t="s">
        <v>168</v>
      </c>
      <c r="I3" s="62" t="s">
        <v>169</v>
      </c>
      <c r="J3" s="62" t="s">
        <v>170</v>
      </c>
    </row>
    <row r="4" spans="1:10" x14ac:dyDescent="0.2">
      <c r="A4" s="214" t="s">
        <v>160</v>
      </c>
      <c r="B4" s="214"/>
      <c r="C4" s="214"/>
      <c r="D4" s="214"/>
      <c r="E4" s="214"/>
      <c r="F4" s="214"/>
      <c r="G4" s="214"/>
      <c r="H4" s="214"/>
      <c r="I4" s="214"/>
      <c r="J4" s="214"/>
    </row>
    <row r="5" spans="1:10" ht="33.75" x14ac:dyDescent="0.2">
      <c r="A5" s="124" t="s">
        <v>141</v>
      </c>
      <c r="B5" s="149">
        <v>39.840000000000003</v>
      </c>
      <c r="C5" s="149">
        <v>31.72</v>
      </c>
      <c r="D5" s="150">
        <v>12.8</v>
      </c>
      <c r="E5" s="150">
        <v>3.29</v>
      </c>
      <c r="F5" s="149">
        <v>12.35</v>
      </c>
      <c r="G5" s="151">
        <v>14.38</v>
      </c>
      <c r="H5" s="151">
        <v>31.04</v>
      </c>
      <c r="I5" s="151">
        <v>38.729999999999997</v>
      </c>
      <c r="J5" s="151">
        <v>15.84</v>
      </c>
    </row>
    <row r="6" spans="1:10" ht="22.5" x14ac:dyDescent="0.2">
      <c r="A6" s="128" t="s">
        <v>142</v>
      </c>
      <c r="B6" s="152">
        <v>33.840000000000003</v>
      </c>
      <c r="C6" s="152">
        <v>48.65</v>
      </c>
      <c r="D6" s="152">
        <v>6.17</v>
      </c>
      <c r="E6" s="152">
        <v>7.7</v>
      </c>
      <c r="F6" s="152">
        <v>3.64</v>
      </c>
      <c r="G6" s="153">
        <v>13.72</v>
      </c>
      <c r="H6" s="153">
        <v>37.15</v>
      </c>
      <c r="I6" s="153">
        <v>34.049999999999997</v>
      </c>
      <c r="J6" s="153">
        <v>15.08</v>
      </c>
    </row>
    <row r="7" spans="1:10" x14ac:dyDescent="0.2">
      <c r="A7" s="128" t="s">
        <v>143</v>
      </c>
      <c r="B7" s="135">
        <v>32.01</v>
      </c>
      <c r="C7" s="135">
        <v>43.81</v>
      </c>
      <c r="D7" s="135">
        <v>10.26</v>
      </c>
      <c r="E7" s="135">
        <v>5.9</v>
      </c>
      <c r="F7" s="135">
        <v>8.0299999999999994</v>
      </c>
      <c r="G7" s="135">
        <v>5.38</v>
      </c>
      <c r="H7" s="135">
        <v>20.71</v>
      </c>
      <c r="I7" s="135">
        <v>39.24</v>
      </c>
      <c r="J7" s="135">
        <v>34.68</v>
      </c>
    </row>
    <row r="8" spans="1:10" ht="22.5" x14ac:dyDescent="0.2">
      <c r="A8" s="121" t="s">
        <v>144</v>
      </c>
      <c r="B8" s="135">
        <v>56.23</v>
      </c>
      <c r="C8" s="135">
        <v>27.59</v>
      </c>
      <c r="D8" s="135">
        <v>1.65</v>
      </c>
      <c r="E8" s="135">
        <v>2.9</v>
      </c>
      <c r="F8" s="135">
        <v>11.63</v>
      </c>
      <c r="G8" s="135">
        <v>10.88</v>
      </c>
      <c r="H8" s="135">
        <v>34.93</v>
      </c>
      <c r="I8" s="135">
        <v>41.45</v>
      </c>
      <c r="J8" s="135">
        <v>12.74</v>
      </c>
    </row>
    <row r="9" spans="1:10" ht="22.5" x14ac:dyDescent="0.2">
      <c r="A9" s="124" t="s">
        <v>155</v>
      </c>
      <c r="B9" s="135">
        <v>26.19</v>
      </c>
      <c r="C9" s="135">
        <v>42.94</v>
      </c>
      <c r="D9" s="135">
        <v>7.07</v>
      </c>
      <c r="E9" s="135">
        <v>22.4</v>
      </c>
      <c r="F9" s="135">
        <v>1.41</v>
      </c>
      <c r="G9" s="135">
        <v>17.37</v>
      </c>
      <c r="H9" s="135">
        <v>29.93</v>
      </c>
      <c r="I9" s="135">
        <v>35.22</v>
      </c>
      <c r="J9" s="135">
        <v>17.48</v>
      </c>
    </row>
    <row r="10" spans="1:10" ht="22.5" x14ac:dyDescent="0.2">
      <c r="A10" s="124" t="s">
        <v>146</v>
      </c>
      <c r="B10" s="135">
        <v>31.23</v>
      </c>
      <c r="C10" s="135">
        <v>51.21</v>
      </c>
      <c r="D10" s="135">
        <v>9.1199999999999992</v>
      </c>
      <c r="E10" s="135">
        <v>3.29</v>
      </c>
      <c r="F10" s="135">
        <v>5.15</v>
      </c>
      <c r="G10" s="135">
        <v>11.12</v>
      </c>
      <c r="H10" s="135">
        <v>42.2</v>
      </c>
      <c r="I10" s="135">
        <v>36.03</v>
      </c>
      <c r="J10" s="135">
        <v>10.65</v>
      </c>
    </row>
    <row r="11" spans="1:10" ht="31.5" x14ac:dyDescent="0.2">
      <c r="A11" s="130" t="s">
        <v>156</v>
      </c>
      <c r="B11" s="154">
        <v>31.19</v>
      </c>
      <c r="C11" s="154">
        <v>34.26</v>
      </c>
      <c r="D11" s="154">
        <v>20.7</v>
      </c>
      <c r="E11" s="154">
        <v>8</v>
      </c>
      <c r="F11" s="154">
        <v>5.85</v>
      </c>
      <c r="G11" s="154">
        <v>18.829999999999998</v>
      </c>
      <c r="H11" s="154">
        <v>33.26</v>
      </c>
      <c r="I11" s="154">
        <v>33.869999999999997</v>
      </c>
      <c r="J11" s="154">
        <v>14.04</v>
      </c>
    </row>
    <row r="12" spans="1:10" x14ac:dyDescent="0.2">
      <c r="A12" s="214" t="s">
        <v>161</v>
      </c>
      <c r="B12" s="214"/>
      <c r="C12" s="214"/>
      <c r="D12" s="214"/>
      <c r="E12" s="214"/>
      <c r="F12" s="214"/>
      <c r="G12" s="214"/>
      <c r="H12" s="214"/>
      <c r="I12" s="214"/>
      <c r="J12" s="214"/>
    </row>
    <row r="13" spans="1:10" ht="33.75" x14ac:dyDescent="0.2">
      <c r="A13" s="121" t="s">
        <v>147</v>
      </c>
      <c r="B13" s="135">
        <v>12.45</v>
      </c>
      <c r="C13" s="135">
        <v>18.18</v>
      </c>
      <c r="D13" s="135">
        <v>65.099999999999994</v>
      </c>
      <c r="E13" s="135">
        <v>1.57</v>
      </c>
      <c r="F13" s="135">
        <v>2.71</v>
      </c>
      <c r="G13" s="135">
        <v>27.08</v>
      </c>
      <c r="H13" s="135">
        <v>38.99</v>
      </c>
      <c r="I13" s="135">
        <v>26.48</v>
      </c>
      <c r="J13" s="135">
        <v>7.45</v>
      </c>
    </row>
    <row r="14" spans="1:10" ht="21" x14ac:dyDescent="0.2">
      <c r="A14" s="130" t="s">
        <v>162</v>
      </c>
      <c r="B14" s="155">
        <v>21.97</v>
      </c>
      <c r="C14" s="155">
        <v>22.36</v>
      </c>
      <c r="D14" s="155">
        <v>35.950000000000003</v>
      </c>
      <c r="E14" s="155">
        <v>15.95</v>
      </c>
      <c r="F14" s="155">
        <v>3.76</v>
      </c>
      <c r="G14" s="155">
        <v>24.13</v>
      </c>
      <c r="H14" s="155">
        <v>35.770000000000003</v>
      </c>
      <c r="I14" s="155">
        <v>29.12</v>
      </c>
      <c r="J14" s="155">
        <v>10.98</v>
      </c>
    </row>
    <row r="15" spans="1:10" x14ac:dyDescent="0.2">
      <c r="A15" s="3" t="s">
        <v>217</v>
      </c>
    </row>
    <row r="16" spans="1:10" x14ac:dyDescent="0.2">
      <c r="A16" s="3" t="s">
        <v>218</v>
      </c>
    </row>
    <row r="17" spans="1:1" x14ac:dyDescent="0.2">
      <c r="A17" s="3" t="s">
        <v>219</v>
      </c>
    </row>
  </sheetData>
  <mergeCells count="2">
    <mergeCell ref="A4:J4"/>
    <mergeCell ref="A12:J1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baseColWidth="10" defaultRowHeight="11.25" x14ac:dyDescent="0.2"/>
  <cols>
    <col min="1" max="1" width="11.42578125" style="6"/>
    <col min="2" max="2" width="24.5703125" style="6" customWidth="1"/>
    <col min="3" max="3" width="12.85546875" style="6" customWidth="1"/>
    <col min="4" max="4" width="11.42578125" style="6"/>
    <col min="5" max="5" width="14" style="6" customWidth="1"/>
    <col min="6" max="6" width="13.7109375" style="6" customWidth="1"/>
    <col min="7" max="16384" width="11.42578125" style="6"/>
  </cols>
  <sheetData>
    <row r="1" spans="1:12" ht="18.75" customHeight="1" x14ac:dyDescent="0.2">
      <c r="A1" s="215" t="s">
        <v>304</v>
      </c>
      <c r="B1" s="215"/>
      <c r="C1" s="215"/>
      <c r="D1" s="215"/>
      <c r="E1" s="215"/>
      <c r="F1" s="215"/>
      <c r="G1" s="215"/>
      <c r="H1" s="215"/>
      <c r="I1" s="215"/>
      <c r="J1" s="215"/>
      <c r="K1" s="215"/>
      <c r="L1" s="215"/>
    </row>
    <row r="2" spans="1:12" ht="15.75" customHeight="1" x14ac:dyDescent="0.2"/>
    <row r="3" spans="1:12" ht="52.5" customHeight="1" x14ac:dyDescent="0.2">
      <c r="A3" s="211" t="s">
        <v>303</v>
      </c>
      <c r="B3" s="211"/>
      <c r="C3" s="62" t="s">
        <v>302</v>
      </c>
      <c r="D3" s="62" t="s">
        <v>301</v>
      </c>
      <c r="E3" s="62" t="s">
        <v>300</v>
      </c>
      <c r="F3" s="62" t="s">
        <v>299</v>
      </c>
      <c r="G3" s="62" t="s">
        <v>295</v>
      </c>
    </row>
    <row r="4" spans="1:12" ht="15" customHeight="1" x14ac:dyDescent="0.2">
      <c r="A4" s="211" t="s">
        <v>298</v>
      </c>
      <c r="B4" s="218" t="s">
        <v>294</v>
      </c>
      <c r="C4" s="216">
        <v>1180</v>
      </c>
      <c r="D4" s="216">
        <v>1620</v>
      </c>
      <c r="E4" s="216">
        <v>1240</v>
      </c>
      <c r="F4" s="216">
        <v>1080</v>
      </c>
      <c r="G4" s="216">
        <v>1190</v>
      </c>
    </row>
    <row r="5" spans="1:12" x14ac:dyDescent="0.2">
      <c r="A5" s="211"/>
      <c r="B5" s="218"/>
      <c r="C5" s="216"/>
      <c r="D5" s="216"/>
      <c r="E5" s="216"/>
      <c r="F5" s="216"/>
      <c r="G5" s="216"/>
    </row>
    <row r="6" spans="1:12" ht="15" customHeight="1" x14ac:dyDescent="0.2">
      <c r="A6" s="211"/>
      <c r="B6" s="218" t="s">
        <v>445</v>
      </c>
      <c r="C6" s="216">
        <v>250</v>
      </c>
      <c r="D6" s="220">
        <v>940</v>
      </c>
      <c r="E6" s="216">
        <v>560</v>
      </c>
      <c r="F6" s="216">
        <v>650</v>
      </c>
      <c r="G6" s="216">
        <v>540</v>
      </c>
    </row>
    <row r="7" spans="1:12" ht="18" customHeight="1" x14ac:dyDescent="0.2">
      <c r="A7" s="211"/>
      <c r="B7" s="218"/>
      <c r="C7" s="216"/>
      <c r="D7" s="220"/>
      <c r="E7" s="216"/>
      <c r="F7" s="216"/>
      <c r="G7" s="216"/>
    </row>
    <row r="8" spans="1:12" x14ac:dyDescent="0.2">
      <c r="A8" s="211"/>
      <c r="B8" s="61" t="s">
        <v>293</v>
      </c>
      <c r="C8" s="156">
        <v>21</v>
      </c>
      <c r="D8" s="156">
        <v>58</v>
      </c>
      <c r="E8" s="156">
        <v>45</v>
      </c>
      <c r="F8" s="156">
        <v>60</v>
      </c>
      <c r="G8" s="156">
        <v>46</v>
      </c>
    </row>
    <row r="9" spans="1:12" ht="24.75" customHeight="1" x14ac:dyDescent="0.2">
      <c r="A9" s="211" t="s">
        <v>297</v>
      </c>
      <c r="B9" s="218" t="s">
        <v>294</v>
      </c>
      <c r="C9" s="216">
        <v>1920</v>
      </c>
      <c r="D9" s="216">
        <v>2740</v>
      </c>
      <c r="E9" s="216">
        <v>2020</v>
      </c>
      <c r="F9" s="216">
        <v>1890</v>
      </c>
      <c r="G9" s="216">
        <v>2060</v>
      </c>
    </row>
    <row r="10" spans="1:12" x14ac:dyDescent="0.2">
      <c r="A10" s="211"/>
      <c r="B10" s="218"/>
      <c r="C10" s="216"/>
      <c r="D10" s="216"/>
      <c r="E10" s="216"/>
      <c r="F10" s="216"/>
      <c r="G10" s="216"/>
    </row>
    <row r="11" spans="1:12" ht="15" customHeight="1" x14ac:dyDescent="0.2">
      <c r="A11" s="211"/>
      <c r="B11" s="218" t="s">
        <v>446</v>
      </c>
      <c r="C11" s="216">
        <v>270</v>
      </c>
      <c r="D11" s="216">
        <v>920</v>
      </c>
      <c r="E11" s="216">
        <v>580</v>
      </c>
      <c r="F11" s="216">
        <v>680</v>
      </c>
      <c r="G11" s="216">
        <v>530</v>
      </c>
    </row>
    <row r="12" spans="1:12" x14ac:dyDescent="0.2">
      <c r="A12" s="211"/>
      <c r="B12" s="218"/>
      <c r="C12" s="216"/>
      <c r="D12" s="216"/>
      <c r="E12" s="216"/>
      <c r="F12" s="216"/>
      <c r="G12" s="216"/>
    </row>
    <row r="13" spans="1:12" x14ac:dyDescent="0.2">
      <c r="A13" s="211"/>
      <c r="B13" s="61" t="s">
        <v>293</v>
      </c>
      <c r="C13" s="156">
        <v>14</v>
      </c>
      <c r="D13" s="156">
        <v>34</v>
      </c>
      <c r="E13" s="156">
        <v>29</v>
      </c>
      <c r="F13" s="156">
        <v>36</v>
      </c>
      <c r="G13" s="156">
        <v>26</v>
      </c>
    </row>
    <row r="14" spans="1:12" ht="19.5" customHeight="1" x14ac:dyDescent="0.2">
      <c r="A14" s="211" t="s">
        <v>296</v>
      </c>
      <c r="B14" s="218" t="s">
        <v>294</v>
      </c>
      <c r="C14" s="216">
        <v>4660</v>
      </c>
      <c r="D14" s="216">
        <v>4930</v>
      </c>
      <c r="E14" s="216">
        <v>3010</v>
      </c>
      <c r="F14" s="216">
        <v>3490</v>
      </c>
      <c r="G14" s="216">
        <v>4360</v>
      </c>
    </row>
    <row r="15" spans="1:12" x14ac:dyDescent="0.2">
      <c r="A15" s="211"/>
      <c r="B15" s="218"/>
      <c r="C15" s="216"/>
      <c r="D15" s="216"/>
      <c r="E15" s="216"/>
      <c r="F15" s="216"/>
      <c r="G15" s="216"/>
    </row>
    <row r="16" spans="1:12" ht="15" customHeight="1" x14ac:dyDescent="0.2">
      <c r="A16" s="211"/>
      <c r="B16" s="218" t="s">
        <v>445</v>
      </c>
      <c r="C16" s="216">
        <v>370</v>
      </c>
      <c r="D16" s="216">
        <v>1230</v>
      </c>
      <c r="E16" s="216">
        <v>660</v>
      </c>
      <c r="F16" s="216">
        <v>870</v>
      </c>
      <c r="G16" s="216">
        <v>700</v>
      </c>
    </row>
    <row r="17" spans="1:11" x14ac:dyDescent="0.2">
      <c r="A17" s="211"/>
      <c r="B17" s="218"/>
      <c r="C17" s="216"/>
      <c r="D17" s="216"/>
      <c r="E17" s="216"/>
      <c r="F17" s="216"/>
      <c r="G17" s="216"/>
    </row>
    <row r="18" spans="1:11" ht="15.75" customHeight="1" x14ac:dyDescent="0.2">
      <c r="A18" s="211"/>
      <c r="B18" s="61" t="s">
        <v>293</v>
      </c>
      <c r="C18" s="156">
        <v>8</v>
      </c>
      <c r="D18" s="156">
        <v>25</v>
      </c>
      <c r="E18" s="156">
        <v>22</v>
      </c>
      <c r="F18" s="156">
        <v>25</v>
      </c>
      <c r="G18" s="156">
        <v>16</v>
      </c>
    </row>
    <row r="19" spans="1:11" ht="11.25" customHeight="1" x14ac:dyDescent="0.2">
      <c r="A19" s="211" t="s">
        <v>295</v>
      </c>
      <c r="B19" s="218" t="s">
        <v>294</v>
      </c>
      <c r="C19" s="216">
        <v>3780</v>
      </c>
      <c r="D19" s="216">
        <v>4330</v>
      </c>
      <c r="E19" s="216">
        <v>1990</v>
      </c>
      <c r="F19" s="216">
        <v>2410</v>
      </c>
      <c r="G19" s="216">
        <v>3270</v>
      </c>
    </row>
    <row r="20" spans="1:11" ht="21.75" customHeight="1" x14ac:dyDescent="0.2">
      <c r="A20" s="211"/>
      <c r="B20" s="218"/>
      <c r="C20" s="216"/>
      <c r="D20" s="216"/>
      <c r="E20" s="216"/>
      <c r="F20" s="216"/>
      <c r="G20" s="216"/>
    </row>
    <row r="21" spans="1:11" ht="22.5" customHeight="1" x14ac:dyDescent="0.2">
      <c r="A21" s="211"/>
      <c r="B21" s="219" t="s">
        <v>446</v>
      </c>
      <c r="C21" s="216">
        <v>340</v>
      </c>
      <c r="D21" s="216">
        <v>1160</v>
      </c>
      <c r="E21" s="216">
        <v>600</v>
      </c>
      <c r="F21" s="216">
        <v>760</v>
      </c>
      <c r="G21" s="216">
        <v>640</v>
      </c>
    </row>
    <row r="22" spans="1:11" hidden="1" x14ac:dyDescent="0.2">
      <c r="A22" s="211"/>
      <c r="B22" s="219"/>
      <c r="C22" s="216"/>
      <c r="D22" s="216"/>
      <c r="E22" s="216"/>
      <c r="F22" s="216"/>
      <c r="G22" s="216"/>
    </row>
    <row r="23" spans="1:11" x14ac:dyDescent="0.2">
      <c r="A23" s="211"/>
      <c r="B23" s="61" t="s">
        <v>293</v>
      </c>
      <c r="C23" s="156">
        <v>9</v>
      </c>
      <c r="D23" s="156">
        <v>27</v>
      </c>
      <c r="E23" s="156">
        <v>30</v>
      </c>
      <c r="F23" s="156">
        <v>31</v>
      </c>
      <c r="G23" s="156">
        <v>19</v>
      </c>
    </row>
    <row r="24" spans="1:11" ht="15" customHeight="1" x14ac:dyDescent="0.2">
      <c r="A24" s="217" t="s">
        <v>447</v>
      </c>
      <c r="B24" s="217"/>
      <c r="C24" s="217"/>
      <c r="D24" s="217"/>
      <c r="E24" s="217"/>
      <c r="F24" s="217"/>
      <c r="G24" s="217"/>
      <c r="H24" s="217"/>
      <c r="I24" s="217"/>
      <c r="J24" s="217"/>
      <c r="K24" s="217"/>
    </row>
    <row r="25" spans="1:11" x14ac:dyDescent="0.2">
      <c r="A25" s="217"/>
      <c r="B25" s="217"/>
      <c r="C25" s="217"/>
      <c r="D25" s="217"/>
      <c r="E25" s="217"/>
      <c r="F25" s="217"/>
      <c r="G25" s="217"/>
      <c r="H25" s="217"/>
      <c r="I25" s="217"/>
      <c r="J25" s="217"/>
      <c r="K25" s="217"/>
    </row>
    <row r="26" spans="1:11" x14ac:dyDescent="0.2">
      <c r="A26" s="217"/>
      <c r="B26" s="217"/>
      <c r="C26" s="217"/>
      <c r="D26" s="217"/>
      <c r="E26" s="217"/>
      <c r="F26" s="217"/>
      <c r="G26" s="217"/>
      <c r="H26" s="217"/>
      <c r="I26" s="217"/>
      <c r="J26" s="217"/>
      <c r="K26" s="217"/>
    </row>
    <row r="27" spans="1:11" x14ac:dyDescent="0.2">
      <c r="A27" s="217"/>
      <c r="B27" s="217"/>
      <c r="C27" s="217"/>
      <c r="D27" s="217"/>
      <c r="E27" s="217"/>
      <c r="F27" s="217"/>
      <c r="G27" s="217"/>
      <c r="H27" s="217"/>
      <c r="I27" s="217"/>
      <c r="J27" s="217"/>
      <c r="K27" s="217"/>
    </row>
    <row r="28" spans="1:11" x14ac:dyDescent="0.2">
      <c r="A28" s="217"/>
      <c r="B28" s="217"/>
      <c r="C28" s="217"/>
      <c r="D28" s="217"/>
      <c r="E28" s="217"/>
      <c r="F28" s="217"/>
      <c r="G28" s="217"/>
      <c r="H28" s="217"/>
      <c r="I28" s="217"/>
      <c r="J28" s="217"/>
      <c r="K28" s="217"/>
    </row>
    <row r="29" spans="1:11" x14ac:dyDescent="0.2">
      <c r="A29" s="217"/>
      <c r="B29" s="217"/>
      <c r="C29" s="217"/>
      <c r="D29" s="217"/>
      <c r="E29" s="217"/>
      <c r="F29" s="217"/>
      <c r="G29" s="217"/>
      <c r="H29" s="217"/>
      <c r="I29" s="217"/>
      <c r="J29" s="217"/>
      <c r="K29" s="217"/>
    </row>
  </sheetData>
  <mergeCells count="55">
    <mergeCell ref="A3:B3"/>
    <mergeCell ref="G6:G7"/>
    <mergeCell ref="G9:G10"/>
    <mergeCell ref="G4:G5"/>
    <mergeCell ref="B14:B15"/>
    <mergeCell ref="G11:G12"/>
    <mergeCell ref="G14:G15"/>
    <mergeCell ref="D4:D5"/>
    <mergeCell ref="E4:E5"/>
    <mergeCell ref="C14:C15"/>
    <mergeCell ref="B4:B5"/>
    <mergeCell ref="A4:A8"/>
    <mergeCell ref="A9:A13"/>
    <mergeCell ref="A14:A18"/>
    <mergeCell ref="B6:B7"/>
    <mergeCell ref="B9:B10"/>
    <mergeCell ref="B11:B12"/>
    <mergeCell ref="B16:B17"/>
    <mergeCell ref="C9:C10"/>
    <mergeCell ref="D9:D10"/>
    <mergeCell ref="E9:E10"/>
    <mergeCell ref="F9:F10"/>
    <mergeCell ref="D14:D15"/>
    <mergeCell ref="E14:E15"/>
    <mergeCell ref="F14:F15"/>
    <mergeCell ref="F4:F5"/>
    <mergeCell ref="A24:K29"/>
    <mergeCell ref="C16:C17"/>
    <mergeCell ref="D16:D17"/>
    <mergeCell ref="E16:E17"/>
    <mergeCell ref="F16:F17"/>
    <mergeCell ref="D21:D22"/>
    <mergeCell ref="E21:E22"/>
    <mergeCell ref="F21:F22"/>
    <mergeCell ref="B19:B20"/>
    <mergeCell ref="B21:B22"/>
    <mergeCell ref="A19:A23"/>
    <mergeCell ref="C21:C22"/>
    <mergeCell ref="G21:G22"/>
    <mergeCell ref="A1:L1"/>
    <mergeCell ref="G16:G17"/>
    <mergeCell ref="C19:C20"/>
    <mergeCell ref="D19:D20"/>
    <mergeCell ref="E19:E20"/>
    <mergeCell ref="F19:F20"/>
    <mergeCell ref="G19:G20"/>
    <mergeCell ref="C11:C12"/>
    <mergeCell ref="D11:D12"/>
    <mergeCell ref="E11:E12"/>
    <mergeCell ref="F11:F12"/>
    <mergeCell ref="C6:C7"/>
    <mergeCell ref="D6:D7"/>
    <mergeCell ref="E6:E7"/>
    <mergeCell ref="F6:F7"/>
    <mergeCell ref="C4:C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sqref="A1:E1"/>
    </sheetView>
  </sheetViews>
  <sheetFormatPr baseColWidth="10" defaultRowHeight="11.25" x14ac:dyDescent="0.2"/>
  <cols>
    <col min="1" max="1" width="35.85546875" style="6" customWidth="1"/>
    <col min="2" max="16384" width="11.42578125" style="6"/>
  </cols>
  <sheetData>
    <row r="1" spans="1:8" ht="30" customHeight="1" x14ac:dyDescent="0.2">
      <c r="A1" s="189" t="s">
        <v>557</v>
      </c>
      <c r="B1" s="193"/>
      <c r="C1" s="193"/>
      <c r="D1" s="193"/>
      <c r="E1" s="193"/>
    </row>
    <row r="2" spans="1:8" x14ac:dyDescent="0.2">
      <c r="H2" s="19"/>
    </row>
    <row r="3" spans="1:8" x14ac:dyDescent="0.2">
      <c r="A3" s="200"/>
      <c r="B3" s="201" t="s">
        <v>6</v>
      </c>
      <c r="C3" s="201"/>
      <c r="D3" s="201" t="s">
        <v>8</v>
      </c>
      <c r="E3" s="201"/>
    </row>
    <row r="4" spans="1:8" ht="22.5" x14ac:dyDescent="0.2">
      <c r="A4" s="200"/>
      <c r="B4" s="69" t="s">
        <v>46</v>
      </c>
      <c r="C4" s="70" t="s">
        <v>47</v>
      </c>
      <c r="D4" s="69" t="s">
        <v>46</v>
      </c>
      <c r="E4" s="70" t="s">
        <v>47</v>
      </c>
    </row>
    <row r="5" spans="1:8" x14ac:dyDescent="0.2">
      <c r="A5" s="197" t="s">
        <v>200</v>
      </c>
      <c r="B5" s="198"/>
      <c r="C5" s="198"/>
      <c r="D5" s="198"/>
      <c r="E5" s="199"/>
    </row>
    <row r="6" spans="1:8" x14ac:dyDescent="0.2">
      <c r="A6" s="77" t="s">
        <v>20</v>
      </c>
      <c r="B6" s="71">
        <v>0.12670000000000001</v>
      </c>
      <c r="C6" s="23">
        <v>2.6</v>
      </c>
      <c r="D6" s="73">
        <v>8.7400000000000005E-2</v>
      </c>
      <c r="E6" s="78">
        <v>1.8</v>
      </c>
    </row>
    <row r="7" spans="1:8" x14ac:dyDescent="0.2">
      <c r="A7" s="77" t="s">
        <v>188</v>
      </c>
      <c r="B7" s="71">
        <v>0.3896</v>
      </c>
      <c r="C7" s="21" t="s">
        <v>48</v>
      </c>
      <c r="D7" s="73">
        <v>0.31919999999999998</v>
      </c>
      <c r="E7" s="78" t="s">
        <v>48</v>
      </c>
    </row>
    <row r="8" spans="1:8" x14ac:dyDescent="0.2">
      <c r="A8" s="79" t="s">
        <v>187</v>
      </c>
      <c r="B8" s="72">
        <v>0.48359999999999997</v>
      </c>
      <c r="C8" s="80">
        <v>0.7</v>
      </c>
      <c r="D8" s="74">
        <v>0.59340000000000004</v>
      </c>
      <c r="E8" s="81">
        <v>0.8</v>
      </c>
    </row>
    <row r="9" spans="1:8" x14ac:dyDescent="0.2">
      <c r="A9" s="197" t="s">
        <v>49</v>
      </c>
      <c r="B9" s="198"/>
      <c r="C9" s="198"/>
      <c r="D9" s="198"/>
      <c r="E9" s="199"/>
    </row>
    <row r="10" spans="1:8" x14ac:dyDescent="0.2">
      <c r="A10" s="77" t="s">
        <v>50</v>
      </c>
      <c r="B10" s="71">
        <v>0.1883</v>
      </c>
      <c r="C10" s="20">
        <v>0.74</v>
      </c>
      <c r="D10" s="73">
        <v>0.24129999999999999</v>
      </c>
      <c r="E10" s="82" t="s">
        <v>51</v>
      </c>
    </row>
    <row r="11" spans="1:8" x14ac:dyDescent="0.2">
      <c r="A11" s="77" t="s">
        <v>52</v>
      </c>
      <c r="B11" s="71">
        <v>0.33260000000000001</v>
      </c>
      <c r="C11" s="21" t="s">
        <v>48</v>
      </c>
      <c r="D11" s="73">
        <v>0.35770000000000002</v>
      </c>
      <c r="E11" s="78" t="s">
        <v>48</v>
      </c>
    </row>
    <row r="12" spans="1:8" ht="22.5" x14ac:dyDescent="0.2">
      <c r="A12" s="77" t="s">
        <v>53</v>
      </c>
      <c r="B12" s="71">
        <v>0.3387</v>
      </c>
      <c r="C12" s="20">
        <v>1.17</v>
      </c>
      <c r="D12" s="73">
        <v>0.29120000000000001</v>
      </c>
      <c r="E12" s="82" t="s">
        <v>51</v>
      </c>
    </row>
    <row r="13" spans="1:8" x14ac:dyDescent="0.2">
      <c r="A13" s="79" t="s">
        <v>54</v>
      </c>
      <c r="B13" s="72">
        <v>0.1404</v>
      </c>
      <c r="C13" s="80">
        <v>0.62</v>
      </c>
      <c r="D13" s="74">
        <v>0.10979999999999999</v>
      </c>
      <c r="E13" s="94">
        <v>0.62</v>
      </c>
    </row>
    <row r="14" spans="1:8" x14ac:dyDescent="0.2">
      <c r="A14" s="197" t="s">
        <v>55</v>
      </c>
      <c r="B14" s="198"/>
      <c r="C14" s="198"/>
      <c r="D14" s="198"/>
      <c r="E14" s="199"/>
    </row>
    <row r="15" spans="1:8" x14ac:dyDescent="0.2">
      <c r="A15" s="77" t="s">
        <v>26</v>
      </c>
      <c r="B15" s="71">
        <v>0.38250000000000001</v>
      </c>
      <c r="C15" s="22" t="s">
        <v>56</v>
      </c>
      <c r="D15" s="73">
        <v>0.376</v>
      </c>
      <c r="E15" s="78" t="s">
        <v>56</v>
      </c>
    </row>
    <row r="16" spans="1:8" ht="24" customHeight="1" x14ac:dyDescent="0.2">
      <c r="A16" s="77" t="s">
        <v>27</v>
      </c>
      <c r="B16" s="71">
        <v>0.1472</v>
      </c>
      <c r="C16" s="20">
        <v>0.33</v>
      </c>
      <c r="D16" s="73">
        <v>0.25409999999999999</v>
      </c>
      <c r="E16" s="82">
        <v>0.48</v>
      </c>
    </row>
    <row r="17" spans="1:5" x14ac:dyDescent="0.2">
      <c r="A17" s="77" t="s">
        <v>57</v>
      </c>
      <c r="B17" s="71">
        <v>0.24670000000000003</v>
      </c>
      <c r="C17" s="21" t="s">
        <v>48</v>
      </c>
      <c r="D17" s="73">
        <v>0.2505</v>
      </c>
      <c r="E17" s="78" t="s">
        <v>48</v>
      </c>
    </row>
    <row r="18" spans="1:5" x14ac:dyDescent="0.2">
      <c r="A18" s="77" t="s">
        <v>58</v>
      </c>
      <c r="B18" s="71">
        <v>0.17949999999999999</v>
      </c>
      <c r="C18" s="20">
        <v>5.12</v>
      </c>
      <c r="D18" s="73">
        <v>8.3199999999999996E-2</v>
      </c>
      <c r="E18" s="83">
        <v>2.4550000000000001</v>
      </c>
    </row>
    <row r="19" spans="1:5" x14ac:dyDescent="0.2">
      <c r="A19" s="79" t="s">
        <v>28</v>
      </c>
      <c r="B19" s="72">
        <v>4.4000000000000004E-2</v>
      </c>
      <c r="C19" s="84" t="s">
        <v>51</v>
      </c>
      <c r="D19" s="74">
        <v>3.6200000000000003E-2</v>
      </c>
      <c r="E19" s="81" t="s">
        <v>56</v>
      </c>
    </row>
    <row r="20" spans="1:5" x14ac:dyDescent="0.2">
      <c r="A20" s="194" t="s">
        <v>204</v>
      </c>
      <c r="B20" s="195"/>
      <c r="C20" s="195"/>
      <c r="D20" s="195"/>
      <c r="E20" s="196"/>
    </row>
    <row r="21" spans="1:5" x14ac:dyDescent="0.2">
      <c r="A21" s="85" t="s">
        <v>36</v>
      </c>
      <c r="B21" s="86">
        <v>1.67E-2</v>
      </c>
      <c r="C21" s="87">
        <v>2</v>
      </c>
      <c r="D21" s="88">
        <v>6.8000000000000005E-3</v>
      </c>
      <c r="E21" s="89" t="s">
        <v>59</v>
      </c>
    </row>
    <row r="22" spans="1:5" ht="22.5" x14ac:dyDescent="0.2">
      <c r="A22" s="77" t="s">
        <v>37</v>
      </c>
      <c r="B22" s="71">
        <v>5.9400000000000001E-2</v>
      </c>
      <c r="C22" s="23">
        <v>0.81</v>
      </c>
      <c r="D22" s="73">
        <v>3.4599999999999999E-2</v>
      </c>
      <c r="E22" s="82">
        <v>0.43</v>
      </c>
    </row>
    <row r="23" spans="1:5" ht="22.5" x14ac:dyDescent="0.2">
      <c r="A23" s="77" t="s">
        <v>38</v>
      </c>
      <c r="B23" s="71">
        <v>3.1099999999999999E-2</v>
      </c>
      <c r="C23" s="20">
        <v>8.7999999999999995E-2</v>
      </c>
      <c r="D23" s="73">
        <v>3.5099999999999999E-2</v>
      </c>
      <c r="E23" s="82">
        <v>0.12</v>
      </c>
    </row>
    <row r="24" spans="1:5" x14ac:dyDescent="0.2">
      <c r="A24" s="77" t="s">
        <v>39</v>
      </c>
      <c r="B24" s="71">
        <v>7.3800000000000004E-2</v>
      </c>
      <c r="C24" s="20">
        <v>0.22700000000000001</v>
      </c>
      <c r="D24" s="73">
        <v>0.1101</v>
      </c>
      <c r="E24" s="82">
        <v>0.36599999999999999</v>
      </c>
    </row>
    <row r="25" spans="1:5" x14ac:dyDescent="0.2">
      <c r="A25" s="77" t="s">
        <v>40</v>
      </c>
      <c r="B25" s="71">
        <v>0.2094</v>
      </c>
      <c r="C25" s="21" t="s">
        <v>48</v>
      </c>
      <c r="D25" s="73">
        <v>0.16579999999999998</v>
      </c>
      <c r="E25" s="78" t="s">
        <v>48</v>
      </c>
    </row>
    <row r="26" spans="1:5" x14ac:dyDescent="0.2">
      <c r="A26" s="77" t="s">
        <v>41</v>
      </c>
      <c r="B26" s="71">
        <v>0.21899999999999997</v>
      </c>
      <c r="C26" s="20">
        <v>1.35</v>
      </c>
      <c r="D26" s="73">
        <v>0.2026</v>
      </c>
      <c r="E26" s="83">
        <v>1.19</v>
      </c>
    </row>
    <row r="27" spans="1:5" x14ac:dyDescent="0.2">
      <c r="A27" s="77" t="s">
        <v>42</v>
      </c>
      <c r="B27" s="71">
        <v>1.1299999999999999E-2</v>
      </c>
      <c r="C27" s="20">
        <v>12.3</v>
      </c>
      <c r="D27" s="73">
        <v>2.0000000000000001E-4</v>
      </c>
      <c r="E27" s="90">
        <v>0.9</v>
      </c>
    </row>
    <row r="28" spans="1:5" x14ac:dyDescent="0.2">
      <c r="A28" s="77" t="s">
        <v>60</v>
      </c>
      <c r="B28" s="71">
        <v>3.5999999999999999E-3</v>
      </c>
      <c r="C28" s="24" t="s">
        <v>59</v>
      </c>
      <c r="D28" s="73">
        <v>2.0999999999999999E-3</v>
      </c>
      <c r="E28" s="90" t="s">
        <v>61</v>
      </c>
    </row>
    <row r="29" spans="1:5" x14ac:dyDescent="0.2">
      <c r="A29" s="91" t="s">
        <v>62</v>
      </c>
      <c r="B29" s="71">
        <v>0.2475</v>
      </c>
      <c r="C29" s="22" t="s">
        <v>51</v>
      </c>
      <c r="D29" s="73">
        <v>0.41299999999999998</v>
      </c>
      <c r="E29" s="83">
        <v>1.27</v>
      </c>
    </row>
    <row r="30" spans="1:5" x14ac:dyDescent="0.2">
      <c r="A30" s="92" t="s">
        <v>63</v>
      </c>
      <c r="B30" s="72">
        <v>0.12820000000000001</v>
      </c>
      <c r="C30" s="93">
        <v>8.5</v>
      </c>
      <c r="D30" s="74">
        <v>2.9700000000000001E-2</v>
      </c>
      <c r="E30" s="94">
        <v>2.13</v>
      </c>
    </row>
    <row r="31" spans="1:5" x14ac:dyDescent="0.2">
      <c r="A31" s="197" t="s">
        <v>29</v>
      </c>
      <c r="B31" s="198"/>
      <c r="C31" s="198"/>
      <c r="D31" s="198"/>
      <c r="E31" s="199"/>
    </row>
    <row r="32" spans="1:5" x14ac:dyDescent="0.2">
      <c r="A32" s="91" t="s">
        <v>30</v>
      </c>
      <c r="B32" s="71">
        <v>0.86060000000000003</v>
      </c>
      <c r="C32" s="75" t="s">
        <v>48</v>
      </c>
      <c r="D32" s="73">
        <v>0.94619999999999993</v>
      </c>
      <c r="E32" s="78" t="s">
        <v>48</v>
      </c>
    </row>
    <row r="33" spans="1:5" x14ac:dyDescent="0.2">
      <c r="A33" s="92" t="s">
        <v>64</v>
      </c>
      <c r="B33" s="72">
        <v>0.13949999999999999</v>
      </c>
      <c r="C33" s="76">
        <v>6.3</v>
      </c>
      <c r="D33" s="74">
        <v>5.3800000000000001E-2</v>
      </c>
      <c r="E33" s="94">
        <v>2.4</v>
      </c>
    </row>
    <row r="34" spans="1:5" x14ac:dyDescent="0.2">
      <c r="A34" s="9" t="s">
        <v>192</v>
      </c>
    </row>
    <row r="35" spans="1:5" x14ac:dyDescent="0.2">
      <c r="A35" s="189" t="s">
        <v>283</v>
      </c>
      <c r="B35" s="193"/>
      <c r="C35" s="193"/>
      <c r="D35" s="193"/>
      <c r="E35" s="193"/>
    </row>
    <row r="36" spans="1:5" ht="99.75" customHeight="1" x14ac:dyDescent="0.2">
      <c r="A36" s="189" t="s">
        <v>284</v>
      </c>
      <c r="B36" s="193"/>
      <c r="C36" s="193"/>
      <c r="D36" s="193"/>
      <c r="E36" s="193"/>
    </row>
    <row r="37" spans="1:5" ht="23.25" customHeight="1" x14ac:dyDescent="0.2">
      <c r="A37" s="189" t="s">
        <v>225</v>
      </c>
      <c r="B37" s="193"/>
      <c r="C37" s="193"/>
      <c r="D37" s="193"/>
      <c r="E37" s="193"/>
    </row>
    <row r="38" spans="1:5" ht="16.5" customHeight="1" x14ac:dyDescent="0.2">
      <c r="A38" s="189" t="s">
        <v>285</v>
      </c>
      <c r="B38" s="193"/>
      <c r="C38" s="193"/>
      <c r="D38" s="193"/>
      <c r="E38" s="193"/>
    </row>
    <row r="39" spans="1:5" x14ac:dyDescent="0.2">
      <c r="A39" s="25"/>
      <c r="B39" s="10"/>
      <c r="C39" s="10"/>
      <c r="D39" s="10"/>
      <c r="E39" s="10"/>
    </row>
  </sheetData>
  <mergeCells count="13">
    <mergeCell ref="A20:E20"/>
    <mergeCell ref="A31:E31"/>
    <mergeCell ref="A1:E1"/>
    <mergeCell ref="A38:E38"/>
    <mergeCell ref="A37:E37"/>
    <mergeCell ref="A3:A4"/>
    <mergeCell ref="B3:C3"/>
    <mergeCell ref="D3:E3"/>
    <mergeCell ref="A5:E5"/>
    <mergeCell ref="A9:E9"/>
    <mergeCell ref="A14:E14"/>
    <mergeCell ref="A35:E35"/>
    <mergeCell ref="A36:E36"/>
  </mergeCells>
  <pageMargins left="0.7" right="0.7"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baseColWidth="10" defaultRowHeight="11.25" x14ac:dyDescent="0.2"/>
  <cols>
    <col min="1" max="1" width="11.42578125" style="6"/>
    <col min="2" max="2" width="55.5703125" style="6" customWidth="1"/>
    <col min="3" max="3" width="26.85546875" style="6" customWidth="1"/>
    <col min="4" max="4" width="25.140625" style="6" customWidth="1"/>
    <col min="5" max="5" width="19.85546875" style="6" customWidth="1"/>
    <col min="6" max="6" width="20" style="6" customWidth="1"/>
    <col min="7" max="16384" width="11.42578125" style="6"/>
  </cols>
  <sheetData>
    <row r="1" spans="1:7" x14ac:dyDescent="0.2">
      <c r="A1" s="17" t="s">
        <v>320</v>
      </c>
    </row>
    <row r="2" spans="1:7" x14ac:dyDescent="0.2">
      <c r="E2" s="221"/>
      <c r="F2" s="221"/>
      <c r="G2" s="221"/>
    </row>
    <row r="3" spans="1:7" x14ac:dyDescent="0.2">
      <c r="A3" s="201" t="s">
        <v>319</v>
      </c>
      <c r="B3" s="201"/>
      <c r="C3" s="97" t="s">
        <v>318</v>
      </c>
      <c r="D3" s="97" t="s">
        <v>317</v>
      </c>
      <c r="E3" s="97" t="s">
        <v>316</v>
      </c>
      <c r="F3" s="97" t="s">
        <v>315</v>
      </c>
      <c r="G3" s="97" t="s">
        <v>314</v>
      </c>
    </row>
    <row r="4" spans="1:7" x14ac:dyDescent="0.2">
      <c r="A4" s="211" t="s">
        <v>6</v>
      </c>
      <c r="B4" s="61" t="s">
        <v>313</v>
      </c>
      <c r="C4" s="61">
        <v>250</v>
      </c>
      <c r="D4" s="61">
        <v>940</v>
      </c>
      <c r="E4" s="61">
        <v>560</v>
      </c>
      <c r="F4" s="61">
        <v>650</v>
      </c>
      <c r="G4" s="61">
        <v>540</v>
      </c>
    </row>
    <row r="5" spans="1:7" x14ac:dyDescent="0.2">
      <c r="A5" s="211"/>
      <c r="B5" s="61" t="s">
        <v>307</v>
      </c>
      <c r="C5" s="96">
        <v>2</v>
      </c>
      <c r="D5" s="96">
        <v>3.6</v>
      </c>
      <c r="E5" s="96">
        <v>2.6</v>
      </c>
      <c r="F5" s="96">
        <v>2.2999999999999998</v>
      </c>
      <c r="G5" s="96">
        <v>2.42</v>
      </c>
    </row>
    <row r="6" spans="1:7" x14ac:dyDescent="0.2">
      <c r="A6" s="211"/>
      <c r="B6" s="61" t="s">
        <v>306</v>
      </c>
      <c r="C6" s="34">
        <v>49.998255028209527</v>
      </c>
      <c r="D6" s="34">
        <v>29.46338885968342</v>
      </c>
      <c r="E6" s="34">
        <v>26.222550788052416</v>
      </c>
      <c r="F6" s="34">
        <v>27.669704207784434</v>
      </c>
      <c r="G6" s="34">
        <v>31</v>
      </c>
    </row>
    <row r="7" spans="1:7" x14ac:dyDescent="0.2">
      <c r="A7" s="211"/>
      <c r="B7" s="61" t="s">
        <v>311</v>
      </c>
      <c r="C7" s="96">
        <v>2.5517998470796499</v>
      </c>
      <c r="D7" s="96">
        <v>8.9567668299020511</v>
      </c>
      <c r="E7" s="96">
        <v>8.1133566705154685</v>
      </c>
      <c r="F7" s="96">
        <v>10.196637411925533</v>
      </c>
      <c r="G7" s="96">
        <v>7.2</v>
      </c>
    </row>
    <row r="8" spans="1:7" x14ac:dyDescent="0.2">
      <c r="A8" s="211" t="s">
        <v>8</v>
      </c>
      <c r="B8" s="61" t="s">
        <v>312</v>
      </c>
      <c r="C8" s="61">
        <v>270</v>
      </c>
      <c r="D8" s="61">
        <v>920</v>
      </c>
      <c r="E8" s="61">
        <v>580</v>
      </c>
      <c r="F8" s="61">
        <v>680</v>
      </c>
      <c r="G8" s="61">
        <v>530</v>
      </c>
    </row>
    <row r="9" spans="1:7" x14ac:dyDescent="0.2">
      <c r="A9" s="211"/>
      <c r="B9" s="61" t="s">
        <v>307</v>
      </c>
      <c r="C9" s="61">
        <v>1.9</v>
      </c>
      <c r="D9" s="61">
        <v>3.4</v>
      </c>
      <c r="E9" s="61">
        <v>2.2999999999999998</v>
      </c>
      <c r="F9" s="61">
        <v>2</v>
      </c>
      <c r="G9" s="61">
        <v>2.25</v>
      </c>
    </row>
    <row r="10" spans="1:7" x14ac:dyDescent="0.2">
      <c r="A10" s="211"/>
      <c r="B10" s="61" t="s">
        <v>306</v>
      </c>
      <c r="C10" s="34">
        <v>50.73398433158885</v>
      </c>
      <c r="D10" s="34">
        <v>30.818113013232701</v>
      </c>
      <c r="E10" s="34">
        <v>30.740902733974892</v>
      </c>
      <c r="F10" s="34">
        <v>33.435082883709264</v>
      </c>
      <c r="G10" s="34">
        <v>38</v>
      </c>
    </row>
    <row r="11" spans="1:7" x14ac:dyDescent="0.2">
      <c r="A11" s="211"/>
      <c r="B11" s="61" t="s">
        <v>311</v>
      </c>
      <c r="C11" s="96">
        <v>2.7263516560787155</v>
      </c>
      <c r="D11" s="96">
        <v>8.6820111594004938</v>
      </c>
      <c r="E11" s="96">
        <v>8.3515979091694987</v>
      </c>
      <c r="F11" s="96">
        <v>10.163889655753707</v>
      </c>
      <c r="G11" s="96">
        <v>6.3</v>
      </c>
    </row>
    <row r="12" spans="1:7" x14ac:dyDescent="0.2">
      <c r="A12" s="211" t="s">
        <v>13</v>
      </c>
      <c r="B12" s="61" t="s">
        <v>310</v>
      </c>
      <c r="C12" s="61">
        <v>370</v>
      </c>
      <c r="D12" s="61">
        <v>1230</v>
      </c>
      <c r="E12" s="61">
        <v>660</v>
      </c>
      <c r="F12" s="61">
        <v>870</v>
      </c>
      <c r="G12" s="61">
        <v>700</v>
      </c>
    </row>
    <row r="13" spans="1:7" x14ac:dyDescent="0.2">
      <c r="A13" s="211"/>
      <c r="B13" s="61" t="s">
        <v>307</v>
      </c>
      <c r="C13" s="96">
        <v>2</v>
      </c>
      <c r="D13" s="96">
        <v>2.9</v>
      </c>
      <c r="E13" s="96">
        <v>1.9</v>
      </c>
      <c r="F13" s="96">
        <v>1.9</v>
      </c>
      <c r="G13" s="96">
        <v>2.23</v>
      </c>
    </row>
    <row r="14" spans="1:7" x14ac:dyDescent="0.2">
      <c r="A14" s="211"/>
      <c r="B14" s="61" t="s">
        <v>306</v>
      </c>
      <c r="C14" s="34">
        <v>56.067435797582327</v>
      </c>
      <c r="D14" s="34">
        <v>37.603872680230793</v>
      </c>
      <c r="E14" s="34">
        <v>34.967417705623525</v>
      </c>
      <c r="F14" s="34">
        <v>36.20926649474417</v>
      </c>
      <c r="G14" s="34">
        <v>45</v>
      </c>
    </row>
    <row r="15" spans="1:7" x14ac:dyDescent="0.2">
      <c r="A15" s="211"/>
      <c r="B15" s="61" t="s">
        <v>309</v>
      </c>
      <c r="C15" s="96">
        <v>3.265098208526271</v>
      </c>
      <c r="D15" s="96">
        <v>11.188891700938049</v>
      </c>
      <c r="E15" s="96">
        <v>9.6929900126807311</v>
      </c>
      <c r="F15" s="96">
        <v>12.319027779102267</v>
      </c>
      <c r="G15" s="96">
        <v>7</v>
      </c>
    </row>
    <row r="16" spans="1:7" x14ac:dyDescent="0.2">
      <c r="A16" s="211" t="s">
        <v>176</v>
      </c>
      <c r="B16" s="61" t="s">
        <v>308</v>
      </c>
      <c r="C16" s="61">
        <v>340</v>
      </c>
      <c r="D16" s="61">
        <v>1160</v>
      </c>
      <c r="E16" s="61">
        <v>590</v>
      </c>
      <c r="F16" s="61">
        <v>760</v>
      </c>
      <c r="G16" s="61">
        <v>640</v>
      </c>
    </row>
    <row r="17" spans="1:7" x14ac:dyDescent="0.2">
      <c r="A17" s="211"/>
      <c r="B17" s="61" t="s">
        <v>307</v>
      </c>
      <c r="C17" s="96">
        <v>2</v>
      </c>
      <c r="D17" s="96">
        <v>3.1</v>
      </c>
      <c r="E17" s="96">
        <v>2.2999999999999998</v>
      </c>
      <c r="F17" s="96">
        <v>2.1</v>
      </c>
      <c r="G17" s="96">
        <v>2.27</v>
      </c>
    </row>
    <row r="18" spans="1:7" x14ac:dyDescent="0.2">
      <c r="A18" s="211"/>
      <c r="B18" s="61" t="s">
        <v>306</v>
      </c>
      <c r="C18" s="34">
        <v>54.465420458610922</v>
      </c>
      <c r="D18" s="34">
        <v>35.679857352430183</v>
      </c>
      <c r="E18" s="34">
        <v>29.650965784576933</v>
      </c>
      <c r="F18" s="34">
        <v>32.739344898508939</v>
      </c>
      <c r="G18" s="34">
        <v>40</v>
      </c>
    </row>
    <row r="19" spans="1:7" x14ac:dyDescent="0.2">
      <c r="A19" s="211"/>
      <c r="B19" s="61" t="s">
        <v>305</v>
      </c>
      <c r="C19" s="96">
        <v>3.105446480942275</v>
      </c>
      <c r="D19" s="96">
        <v>10.643530049246936</v>
      </c>
      <c r="E19" s="96">
        <v>8.6524548708447</v>
      </c>
      <c r="F19" s="96">
        <v>11.252940272097923</v>
      </c>
      <c r="G19" s="96">
        <v>6.9</v>
      </c>
    </row>
    <row r="20" spans="1:7" x14ac:dyDescent="0.2">
      <c r="A20" s="217" t="s">
        <v>448</v>
      </c>
      <c r="B20" s="222"/>
      <c r="C20" s="222"/>
      <c r="D20" s="222"/>
      <c r="E20" s="222"/>
      <c r="F20" s="222"/>
      <c r="G20" s="222"/>
    </row>
    <row r="21" spans="1:7" x14ac:dyDescent="0.2">
      <c r="A21" s="222"/>
      <c r="B21" s="222"/>
      <c r="C21" s="222"/>
      <c r="D21" s="222"/>
      <c r="E21" s="222"/>
      <c r="F21" s="222"/>
      <c r="G21" s="222"/>
    </row>
    <row r="22" spans="1:7" x14ac:dyDescent="0.2">
      <c r="A22" s="222"/>
      <c r="B22" s="222"/>
      <c r="C22" s="222"/>
      <c r="D22" s="222"/>
      <c r="E22" s="222"/>
      <c r="F22" s="222"/>
      <c r="G22" s="222"/>
    </row>
    <row r="23" spans="1:7" x14ac:dyDescent="0.2">
      <c r="A23" s="222"/>
      <c r="B23" s="222"/>
      <c r="C23" s="222"/>
      <c r="D23" s="222"/>
      <c r="E23" s="222"/>
      <c r="F23" s="222"/>
      <c r="G23" s="222"/>
    </row>
    <row r="24" spans="1:7" x14ac:dyDescent="0.2">
      <c r="A24" s="222"/>
      <c r="B24" s="222"/>
      <c r="C24" s="222"/>
      <c r="D24" s="222"/>
      <c r="E24" s="222"/>
      <c r="F24" s="222"/>
      <c r="G24" s="222"/>
    </row>
    <row r="25" spans="1:7" x14ac:dyDescent="0.2">
      <c r="A25" s="222"/>
      <c r="B25" s="222"/>
      <c r="C25" s="222"/>
      <c r="D25" s="222"/>
      <c r="E25" s="222"/>
      <c r="F25" s="222"/>
      <c r="G25" s="222"/>
    </row>
    <row r="26" spans="1:7" x14ac:dyDescent="0.2">
      <c r="A26" s="222"/>
      <c r="B26" s="222"/>
      <c r="C26" s="222"/>
      <c r="D26" s="222"/>
      <c r="E26" s="222"/>
      <c r="F26" s="222"/>
      <c r="G26" s="222"/>
    </row>
    <row r="27" spans="1:7" x14ac:dyDescent="0.2">
      <c r="A27" s="222"/>
      <c r="B27" s="222"/>
      <c r="C27" s="222"/>
      <c r="D27" s="222"/>
      <c r="E27" s="222"/>
      <c r="F27" s="222"/>
      <c r="G27" s="222"/>
    </row>
    <row r="28" spans="1:7" x14ac:dyDescent="0.2">
      <c r="A28" s="222"/>
      <c r="B28" s="222"/>
      <c r="C28" s="222"/>
      <c r="D28" s="222"/>
      <c r="E28" s="222"/>
      <c r="F28" s="222"/>
      <c r="G28" s="222"/>
    </row>
    <row r="29" spans="1:7" x14ac:dyDescent="0.2">
      <c r="A29" s="222"/>
      <c r="B29" s="222"/>
      <c r="C29" s="222"/>
      <c r="D29" s="222"/>
      <c r="E29" s="222"/>
      <c r="F29" s="222"/>
      <c r="G29" s="222"/>
    </row>
  </sheetData>
  <mergeCells count="7">
    <mergeCell ref="E2:G2"/>
    <mergeCell ref="A3:B3"/>
    <mergeCell ref="A20:G29"/>
    <mergeCell ref="A4:A7"/>
    <mergeCell ref="A8:A11"/>
    <mergeCell ref="A12:A15"/>
    <mergeCell ref="A16:A19"/>
  </mergeCells>
  <pageMargins left="0.7" right="0.7"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baseColWidth="10" defaultRowHeight="11.25" x14ac:dyDescent="0.2"/>
  <cols>
    <col min="1" max="1" width="26.5703125" style="6" customWidth="1"/>
    <col min="2" max="16384" width="11.42578125" style="6"/>
  </cols>
  <sheetData>
    <row r="1" spans="1:10" ht="18" customHeight="1" x14ac:dyDescent="0.2">
      <c r="A1" s="209" t="s">
        <v>323</v>
      </c>
      <c r="B1" s="209"/>
      <c r="C1" s="209"/>
      <c r="D1" s="209"/>
      <c r="E1" s="209"/>
      <c r="F1" s="209"/>
      <c r="G1" s="209"/>
      <c r="H1" s="209"/>
      <c r="I1" s="32"/>
      <c r="J1" s="32"/>
    </row>
    <row r="2" spans="1:10" ht="15.75" customHeight="1" x14ac:dyDescent="0.2">
      <c r="A2" s="41"/>
      <c r="B2" s="41"/>
      <c r="C2" s="41"/>
      <c r="D2" s="41"/>
      <c r="E2" s="41" t="s">
        <v>322</v>
      </c>
      <c r="F2" s="41"/>
      <c r="G2" s="41"/>
      <c r="H2" s="41"/>
      <c r="I2" s="41"/>
      <c r="J2" s="41"/>
    </row>
    <row r="3" spans="1:10" ht="22.5" x14ac:dyDescent="0.2">
      <c r="A3" s="157" t="s">
        <v>319</v>
      </c>
      <c r="B3" s="69" t="s">
        <v>6</v>
      </c>
      <c r="C3" s="69" t="s">
        <v>8</v>
      </c>
      <c r="D3" s="69" t="s">
        <v>13</v>
      </c>
      <c r="E3" s="69" t="s">
        <v>176</v>
      </c>
    </row>
    <row r="4" spans="1:10" x14ac:dyDescent="0.2">
      <c r="A4" s="59" t="s">
        <v>318</v>
      </c>
      <c r="B4" s="157">
        <v>0</v>
      </c>
      <c r="C4" s="60">
        <v>0</v>
      </c>
      <c r="D4" s="60">
        <v>0</v>
      </c>
      <c r="E4" s="60">
        <v>0</v>
      </c>
    </row>
    <row r="5" spans="1:10" x14ac:dyDescent="0.2">
      <c r="A5" s="59" t="s">
        <v>172</v>
      </c>
      <c r="B5" s="60">
        <v>3</v>
      </c>
      <c r="C5" s="60">
        <v>3</v>
      </c>
      <c r="D5" s="60">
        <v>1</v>
      </c>
      <c r="E5" s="60">
        <v>8</v>
      </c>
    </row>
    <row r="6" spans="1:10" x14ac:dyDescent="0.2">
      <c r="A6" s="59" t="s">
        <v>300</v>
      </c>
      <c r="B6" s="60">
        <v>36</v>
      </c>
      <c r="C6" s="60">
        <v>11</v>
      </c>
      <c r="D6" s="60">
        <v>2</v>
      </c>
      <c r="E6" s="60">
        <v>49</v>
      </c>
    </row>
    <row r="7" spans="1:10" x14ac:dyDescent="0.2">
      <c r="A7" s="59" t="s">
        <v>299</v>
      </c>
      <c r="B7" s="60">
        <v>28</v>
      </c>
      <c r="C7" s="60">
        <v>9</v>
      </c>
      <c r="D7" s="60">
        <v>3</v>
      </c>
      <c r="E7" s="60">
        <v>39</v>
      </c>
    </row>
    <row r="8" spans="1:10" x14ac:dyDescent="0.2">
      <c r="A8" s="158" t="s">
        <v>321</v>
      </c>
      <c r="B8" s="159">
        <v>69</v>
      </c>
      <c r="C8" s="159">
        <v>24</v>
      </c>
      <c r="D8" s="159">
        <v>7</v>
      </c>
      <c r="E8" s="159">
        <v>100</v>
      </c>
    </row>
    <row r="9" spans="1:10" ht="15" customHeight="1" x14ac:dyDescent="0.2">
      <c r="A9" s="217" t="s">
        <v>449</v>
      </c>
      <c r="B9" s="217"/>
      <c r="C9" s="217"/>
      <c r="D9" s="217"/>
      <c r="E9" s="217"/>
      <c r="F9" s="217"/>
      <c r="G9" s="217"/>
      <c r="H9" s="217"/>
      <c r="I9" s="217"/>
    </row>
    <row r="10" spans="1:10" x14ac:dyDescent="0.2">
      <c r="A10" s="217"/>
      <c r="B10" s="217"/>
      <c r="C10" s="217"/>
      <c r="D10" s="217"/>
      <c r="E10" s="217"/>
      <c r="F10" s="217"/>
      <c r="G10" s="217"/>
      <c r="H10" s="217"/>
      <c r="I10" s="217"/>
    </row>
    <row r="11" spans="1:10" x14ac:dyDescent="0.2">
      <c r="A11" s="217"/>
      <c r="B11" s="217"/>
      <c r="C11" s="217"/>
      <c r="D11" s="217"/>
      <c r="E11" s="217"/>
      <c r="F11" s="217"/>
      <c r="G11" s="217"/>
      <c r="H11" s="217"/>
      <c r="I11" s="217"/>
    </row>
    <row r="12" spans="1:10" x14ac:dyDescent="0.2">
      <c r="A12" s="217"/>
      <c r="B12" s="217"/>
      <c r="C12" s="217"/>
      <c r="D12" s="217"/>
      <c r="E12" s="217"/>
      <c r="F12" s="217"/>
      <c r="G12" s="217"/>
      <c r="H12" s="217"/>
      <c r="I12" s="217"/>
    </row>
    <row r="13" spans="1:10" x14ac:dyDescent="0.2">
      <c r="A13" s="217"/>
      <c r="B13" s="217"/>
      <c r="C13" s="217"/>
      <c r="D13" s="217"/>
      <c r="E13" s="217"/>
      <c r="F13" s="217"/>
      <c r="G13" s="217"/>
      <c r="H13" s="217"/>
      <c r="I13" s="217"/>
    </row>
    <row r="14" spans="1:10" x14ac:dyDescent="0.2">
      <c r="A14" s="217"/>
      <c r="B14" s="217"/>
      <c r="C14" s="217"/>
      <c r="D14" s="217"/>
      <c r="E14" s="217"/>
      <c r="F14" s="217"/>
      <c r="G14" s="217"/>
      <c r="H14" s="217"/>
      <c r="I14" s="217"/>
    </row>
    <row r="15" spans="1:10" x14ac:dyDescent="0.2">
      <c r="A15" s="217"/>
      <c r="B15" s="217"/>
      <c r="C15" s="217"/>
      <c r="D15" s="217"/>
      <c r="E15" s="217"/>
      <c r="F15" s="217"/>
      <c r="G15" s="217"/>
      <c r="H15" s="217"/>
      <c r="I15" s="217"/>
    </row>
    <row r="16" spans="1:10" x14ac:dyDescent="0.2">
      <c r="A16" s="217"/>
      <c r="B16" s="217"/>
      <c r="C16" s="217"/>
      <c r="D16" s="217"/>
      <c r="E16" s="217"/>
      <c r="F16" s="217"/>
      <c r="G16" s="217"/>
      <c r="H16" s="217"/>
      <c r="I16" s="217"/>
    </row>
  </sheetData>
  <mergeCells count="2">
    <mergeCell ref="A9:I16"/>
    <mergeCell ref="A1:H1"/>
  </mergeCells>
  <pageMargins left="0.7" right="0.7" top="0.75"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baseColWidth="10" defaultRowHeight="11.25" x14ac:dyDescent="0.2"/>
  <cols>
    <col min="1" max="1" width="20.85546875" style="6" customWidth="1"/>
    <col min="2" max="2" width="27.28515625" style="6" customWidth="1"/>
    <col min="3" max="16384" width="11.42578125" style="6"/>
  </cols>
  <sheetData>
    <row r="1" spans="1:8" x14ac:dyDescent="0.2">
      <c r="A1" s="18" t="s">
        <v>326</v>
      </c>
    </row>
    <row r="2" spans="1:8" x14ac:dyDescent="0.2">
      <c r="F2" s="42"/>
    </row>
    <row r="3" spans="1:8" ht="22.5" x14ac:dyDescent="0.2">
      <c r="A3" s="224"/>
      <c r="B3" s="225"/>
      <c r="C3" s="69" t="s">
        <v>6</v>
      </c>
      <c r="D3" s="69" t="s">
        <v>8</v>
      </c>
      <c r="E3" s="69" t="s">
        <v>13</v>
      </c>
      <c r="F3" s="69" t="s">
        <v>176</v>
      </c>
    </row>
    <row r="4" spans="1:8" x14ac:dyDescent="0.2">
      <c r="A4" s="223" t="s">
        <v>172</v>
      </c>
      <c r="B4" s="61" t="s">
        <v>325</v>
      </c>
      <c r="C4" s="142">
        <v>35.58</v>
      </c>
      <c r="D4" s="151">
        <v>16.14</v>
      </c>
      <c r="E4" s="151">
        <v>1.1599999999999999</v>
      </c>
      <c r="F4" s="34">
        <v>6.16</v>
      </c>
    </row>
    <row r="5" spans="1:8" x14ac:dyDescent="0.2">
      <c r="A5" s="223"/>
      <c r="B5" s="61" t="s">
        <v>324</v>
      </c>
      <c r="C5" s="151">
        <v>170</v>
      </c>
      <c r="D5" s="151">
        <v>120</v>
      </c>
      <c r="E5" s="151">
        <v>100</v>
      </c>
      <c r="F5" s="151">
        <v>140</v>
      </c>
    </row>
    <row r="6" spans="1:8" x14ac:dyDescent="0.2">
      <c r="A6" s="223" t="s">
        <v>300</v>
      </c>
      <c r="B6" s="59" t="s">
        <v>325</v>
      </c>
      <c r="C6" s="151">
        <v>86.34</v>
      </c>
      <c r="D6" s="151">
        <v>41.02</v>
      </c>
      <c r="E6" s="151">
        <v>8.1</v>
      </c>
      <c r="F6" s="34">
        <v>50.1</v>
      </c>
    </row>
    <row r="7" spans="1:8" x14ac:dyDescent="0.2">
      <c r="A7" s="223"/>
      <c r="B7" s="61" t="s">
        <v>324</v>
      </c>
      <c r="C7" s="151">
        <v>250</v>
      </c>
      <c r="D7" s="151">
        <v>170</v>
      </c>
      <c r="E7" s="151">
        <v>160</v>
      </c>
      <c r="F7" s="151">
        <v>230</v>
      </c>
    </row>
    <row r="8" spans="1:8" x14ac:dyDescent="0.2">
      <c r="A8" s="223" t="s">
        <v>299</v>
      </c>
      <c r="B8" s="59" t="s">
        <v>325</v>
      </c>
      <c r="C8" s="151">
        <v>73.14</v>
      </c>
      <c r="D8" s="151">
        <v>34.119999999999997</v>
      </c>
      <c r="E8" s="151">
        <v>4.66</v>
      </c>
      <c r="F8" s="34">
        <v>31.82</v>
      </c>
    </row>
    <row r="9" spans="1:8" x14ac:dyDescent="0.2">
      <c r="A9" s="223"/>
      <c r="B9" s="61" t="s">
        <v>324</v>
      </c>
      <c r="C9" s="151">
        <v>260</v>
      </c>
      <c r="D9" s="151">
        <v>170</v>
      </c>
      <c r="E9" s="151">
        <v>150</v>
      </c>
      <c r="F9" s="151">
        <v>230</v>
      </c>
    </row>
    <row r="10" spans="1:8" x14ac:dyDescent="0.2">
      <c r="A10" s="217" t="s">
        <v>450</v>
      </c>
      <c r="B10" s="222"/>
      <c r="C10" s="222"/>
      <c r="D10" s="222"/>
      <c r="E10" s="222"/>
      <c r="F10" s="222"/>
      <c r="G10" s="222"/>
      <c r="H10" s="222"/>
    </row>
    <row r="11" spans="1:8" x14ac:dyDescent="0.2">
      <c r="A11" s="222"/>
      <c r="B11" s="222"/>
      <c r="C11" s="222"/>
      <c r="D11" s="222"/>
      <c r="E11" s="222"/>
      <c r="F11" s="222"/>
      <c r="G11" s="222"/>
      <c r="H11" s="222"/>
    </row>
    <row r="12" spans="1:8" x14ac:dyDescent="0.2">
      <c r="A12" s="222"/>
      <c r="B12" s="222"/>
      <c r="C12" s="222"/>
      <c r="D12" s="222"/>
      <c r="E12" s="222"/>
      <c r="F12" s="222"/>
      <c r="G12" s="222"/>
      <c r="H12" s="222"/>
    </row>
    <row r="13" spans="1:8" x14ac:dyDescent="0.2">
      <c r="A13" s="222"/>
      <c r="B13" s="222"/>
      <c r="C13" s="222"/>
      <c r="D13" s="222"/>
      <c r="E13" s="222"/>
      <c r="F13" s="222"/>
      <c r="G13" s="222"/>
      <c r="H13" s="222"/>
    </row>
    <row r="14" spans="1:8" x14ac:dyDescent="0.2">
      <c r="A14" s="222"/>
      <c r="B14" s="222"/>
      <c r="C14" s="222"/>
      <c r="D14" s="222"/>
      <c r="E14" s="222"/>
      <c r="F14" s="222"/>
      <c r="G14" s="222"/>
      <c r="H14" s="222"/>
    </row>
    <row r="15" spans="1:8" x14ac:dyDescent="0.2">
      <c r="A15" s="222"/>
      <c r="B15" s="222"/>
      <c r="C15" s="222"/>
      <c r="D15" s="222"/>
      <c r="E15" s="222"/>
      <c r="F15" s="222"/>
      <c r="G15" s="222"/>
      <c r="H15" s="222"/>
    </row>
    <row r="16" spans="1:8" x14ac:dyDescent="0.2">
      <c r="A16" s="222"/>
      <c r="B16" s="222"/>
      <c r="C16" s="222"/>
      <c r="D16" s="222"/>
      <c r="E16" s="222"/>
      <c r="F16" s="222"/>
      <c r="G16" s="222"/>
      <c r="H16" s="222"/>
    </row>
  </sheetData>
  <mergeCells count="5">
    <mergeCell ref="A10:H16"/>
    <mergeCell ref="A4:A5"/>
    <mergeCell ref="A3:B3"/>
    <mergeCell ref="A6:A7"/>
    <mergeCell ref="A8:A9"/>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RowHeight="11.25" x14ac:dyDescent="0.2"/>
  <cols>
    <col min="1" max="1" width="29.140625" style="6" customWidth="1"/>
    <col min="2" max="2" width="46.140625" style="6" customWidth="1"/>
    <col min="3" max="3" width="24.42578125" style="6" customWidth="1"/>
    <col min="4" max="4" width="22.140625" style="6" customWidth="1"/>
    <col min="5" max="5" width="21" style="6" customWidth="1"/>
    <col min="6" max="16384" width="11.42578125" style="6"/>
  </cols>
  <sheetData>
    <row r="1" spans="1:6" s="30" customFormat="1" x14ac:dyDescent="0.2">
      <c r="A1" s="226" t="s">
        <v>332</v>
      </c>
      <c r="B1" s="226"/>
      <c r="C1" s="226"/>
      <c r="D1" s="226"/>
      <c r="E1" s="226"/>
      <c r="F1" s="226"/>
    </row>
    <row r="2" spans="1:6" s="30" customFormat="1" x14ac:dyDescent="0.2">
      <c r="A2" s="31"/>
      <c r="B2" s="31"/>
      <c r="C2" s="31"/>
      <c r="D2" s="31"/>
      <c r="E2" s="31"/>
      <c r="F2" s="31"/>
    </row>
    <row r="3" spans="1:6" x14ac:dyDescent="0.2">
      <c r="E3" s="4" t="s">
        <v>331</v>
      </c>
    </row>
    <row r="4" spans="1:6" x14ac:dyDescent="0.2">
      <c r="A4" s="212"/>
      <c r="B4" s="212"/>
      <c r="C4" s="97" t="s">
        <v>317</v>
      </c>
      <c r="D4" s="97" t="s">
        <v>316</v>
      </c>
      <c r="E4" s="97" t="s">
        <v>315</v>
      </c>
    </row>
    <row r="5" spans="1:6" x14ac:dyDescent="0.2">
      <c r="A5" s="211" t="s">
        <v>6</v>
      </c>
      <c r="B5" s="61" t="s">
        <v>330</v>
      </c>
      <c r="C5" s="156">
        <v>880</v>
      </c>
      <c r="D5" s="156">
        <v>350</v>
      </c>
      <c r="E5" s="156">
        <v>460</v>
      </c>
    </row>
    <row r="6" spans="1:6" x14ac:dyDescent="0.2">
      <c r="A6" s="211"/>
      <c r="B6" s="61" t="s">
        <v>329</v>
      </c>
      <c r="C6" s="156">
        <v>940</v>
      </c>
      <c r="D6" s="156">
        <v>560</v>
      </c>
      <c r="E6" s="156">
        <v>650</v>
      </c>
    </row>
    <row r="7" spans="1:6" x14ac:dyDescent="0.2">
      <c r="A7" s="211" t="s">
        <v>8</v>
      </c>
      <c r="B7" s="61" t="s">
        <v>328</v>
      </c>
      <c r="C7" s="156">
        <v>900</v>
      </c>
      <c r="D7" s="156">
        <v>510</v>
      </c>
      <c r="E7" s="156">
        <v>620</v>
      </c>
    </row>
    <row r="8" spans="1:6" x14ac:dyDescent="0.2">
      <c r="A8" s="211"/>
      <c r="B8" s="61" t="s">
        <v>327</v>
      </c>
      <c r="C8" s="156">
        <v>920</v>
      </c>
      <c r="D8" s="156">
        <v>580</v>
      </c>
      <c r="E8" s="156">
        <v>680</v>
      </c>
    </row>
    <row r="9" spans="1:6" x14ac:dyDescent="0.2">
      <c r="A9" s="211" t="s">
        <v>13</v>
      </c>
      <c r="B9" s="61" t="s">
        <v>328</v>
      </c>
      <c r="C9" s="156">
        <v>1230</v>
      </c>
      <c r="D9" s="156">
        <v>640</v>
      </c>
      <c r="E9" s="156">
        <v>860</v>
      </c>
    </row>
    <row r="10" spans="1:6" x14ac:dyDescent="0.2">
      <c r="A10" s="211"/>
      <c r="B10" s="61" t="s">
        <v>327</v>
      </c>
      <c r="C10" s="156">
        <v>1230</v>
      </c>
      <c r="D10" s="156">
        <v>660</v>
      </c>
      <c r="E10" s="156">
        <v>870</v>
      </c>
    </row>
    <row r="11" spans="1:6" x14ac:dyDescent="0.2">
      <c r="A11" s="211" t="s">
        <v>176</v>
      </c>
      <c r="B11" s="61" t="s">
        <v>328</v>
      </c>
      <c r="C11" s="156">
        <v>1150</v>
      </c>
      <c r="D11" s="156">
        <v>480</v>
      </c>
      <c r="E11" s="156">
        <v>690</v>
      </c>
    </row>
    <row r="12" spans="1:6" x14ac:dyDescent="0.2">
      <c r="A12" s="211"/>
      <c r="B12" s="61" t="s">
        <v>327</v>
      </c>
      <c r="C12" s="156">
        <v>1160</v>
      </c>
      <c r="D12" s="156">
        <v>600</v>
      </c>
      <c r="E12" s="156">
        <v>760</v>
      </c>
    </row>
    <row r="13" spans="1:6" x14ac:dyDescent="0.2">
      <c r="A13" s="217" t="s">
        <v>451</v>
      </c>
      <c r="B13" s="222"/>
      <c r="C13" s="222"/>
      <c r="D13" s="222"/>
      <c r="E13" s="222"/>
    </row>
    <row r="14" spans="1:6" x14ac:dyDescent="0.2">
      <c r="A14" s="222"/>
      <c r="B14" s="222"/>
      <c r="C14" s="222"/>
      <c r="D14" s="222"/>
      <c r="E14" s="222"/>
    </row>
    <row r="15" spans="1:6" x14ac:dyDescent="0.2">
      <c r="A15" s="222"/>
      <c r="B15" s="222"/>
      <c r="C15" s="222"/>
      <c r="D15" s="222"/>
      <c r="E15" s="222"/>
    </row>
    <row r="16" spans="1:6" x14ac:dyDescent="0.2">
      <c r="A16" s="222"/>
      <c r="B16" s="222"/>
      <c r="C16" s="222"/>
      <c r="D16" s="222"/>
      <c r="E16" s="222"/>
    </row>
  </sheetData>
  <mergeCells count="7">
    <mergeCell ref="A4:B4"/>
    <mergeCell ref="A1:F1"/>
    <mergeCell ref="A13:E16"/>
    <mergeCell ref="A5:A6"/>
    <mergeCell ref="A7:A8"/>
    <mergeCell ref="A9:A10"/>
    <mergeCell ref="A11:A1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RowHeight="11.25" x14ac:dyDescent="0.2"/>
  <cols>
    <col min="1" max="1" width="21.85546875" style="6" customWidth="1"/>
    <col min="2" max="2" width="17.140625" style="6" customWidth="1"/>
    <col min="3" max="3" width="48.85546875" style="6" customWidth="1"/>
    <col min="4" max="16384" width="11.42578125" style="6"/>
  </cols>
  <sheetData>
    <row r="1" spans="1:4" x14ac:dyDescent="0.2">
      <c r="A1" s="18" t="s">
        <v>484</v>
      </c>
      <c r="B1" s="18"/>
      <c r="C1" s="18"/>
      <c r="D1" s="18"/>
    </row>
    <row r="2" spans="1:4" x14ac:dyDescent="0.2">
      <c r="A2" s="18"/>
      <c r="B2" s="18"/>
      <c r="C2" s="18"/>
      <c r="D2" s="18"/>
    </row>
    <row r="3" spans="1:4" x14ac:dyDescent="0.2">
      <c r="C3" s="42" t="s">
        <v>338</v>
      </c>
    </row>
    <row r="4" spans="1:4" x14ac:dyDescent="0.2">
      <c r="A4" s="160" t="s">
        <v>337</v>
      </c>
      <c r="B4" s="97" t="s">
        <v>336</v>
      </c>
      <c r="C4" s="97" t="s">
        <v>335</v>
      </c>
    </row>
    <row r="5" spans="1:4" x14ac:dyDescent="0.2">
      <c r="A5" s="160" t="s">
        <v>334</v>
      </c>
      <c r="B5" s="34">
        <v>16.204434954411749</v>
      </c>
      <c r="C5" s="34">
        <v>30.102400539905343</v>
      </c>
    </row>
    <row r="6" spans="1:4" x14ac:dyDescent="0.2">
      <c r="A6" s="160" t="s">
        <v>67</v>
      </c>
      <c r="B6" s="34">
        <v>18.011800444579173</v>
      </c>
      <c r="C6" s="34">
        <v>31.232140109472446</v>
      </c>
    </row>
    <row r="7" spans="1:4" x14ac:dyDescent="0.2">
      <c r="A7" s="160" t="s">
        <v>333</v>
      </c>
      <c r="B7" s="34">
        <v>19.304378263863789</v>
      </c>
      <c r="C7" s="34">
        <v>33.517517782507497</v>
      </c>
    </row>
    <row r="8" spans="1:4" x14ac:dyDescent="0.2">
      <c r="A8" s="160" t="s">
        <v>69</v>
      </c>
      <c r="B8" s="34">
        <v>19.673020399309891</v>
      </c>
      <c r="C8" s="34">
        <v>44.060876727859608</v>
      </c>
    </row>
    <row r="9" spans="1:4" x14ac:dyDescent="0.2">
      <c r="A9" s="217" t="s">
        <v>452</v>
      </c>
      <c r="B9" s="222"/>
      <c r="C9" s="222"/>
    </row>
    <row r="10" spans="1:4" x14ac:dyDescent="0.2">
      <c r="A10" s="222"/>
      <c r="B10" s="222"/>
      <c r="C10" s="222"/>
    </row>
    <row r="11" spans="1:4" x14ac:dyDescent="0.2">
      <c r="A11" s="222"/>
      <c r="B11" s="222"/>
      <c r="C11" s="222"/>
    </row>
    <row r="12" spans="1:4" x14ac:dyDescent="0.2">
      <c r="A12" s="222"/>
      <c r="B12" s="222"/>
      <c r="C12" s="222"/>
    </row>
  </sheetData>
  <mergeCells count="1">
    <mergeCell ref="A9:C12"/>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RowHeight="11.25" x14ac:dyDescent="0.2"/>
  <cols>
    <col min="1" max="1" width="24.140625" style="6" customWidth="1"/>
    <col min="2" max="2" width="15.28515625" style="6" customWidth="1"/>
    <col min="3" max="3" width="37.140625" style="6" customWidth="1"/>
    <col min="4" max="16384" width="11.42578125" style="6"/>
  </cols>
  <sheetData>
    <row r="1" spans="1:5" x14ac:dyDescent="0.2">
      <c r="A1" s="43" t="s">
        <v>454</v>
      </c>
      <c r="B1" s="43"/>
      <c r="C1" s="43"/>
      <c r="D1" s="43"/>
      <c r="E1" s="43"/>
    </row>
    <row r="3" spans="1:5" x14ac:dyDescent="0.2">
      <c r="C3" s="42" t="s">
        <v>338</v>
      </c>
    </row>
    <row r="4" spans="1:5" x14ac:dyDescent="0.2">
      <c r="A4" s="161" t="s">
        <v>344</v>
      </c>
      <c r="B4" s="162" t="s">
        <v>336</v>
      </c>
      <c r="C4" s="162" t="s">
        <v>343</v>
      </c>
    </row>
    <row r="5" spans="1:5" x14ac:dyDescent="0.2">
      <c r="A5" s="161" t="s">
        <v>342</v>
      </c>
      <c r="B5" s="34">
        <v>23</v>
      </c>
      <c r="C5" s="34">
        <v>39</v>
      </c>
    </row>
    <row r="6" spans="1:5" x14ac:dyDescent="0.2">
      <c r="A6" s="161" t="s">
        <v>93</v>
      </c>
      <c r="B6" s="34">
        <v>14</v>
      </c>
      <c r="C6" s="34">
        <v>31</v>
      </c>
    </row>
    <row r="7" spans="1:5" x14ac:dyDescent="0.2">
      <c r="A7" s="161" t="s">
        <v>341</v>
      </c>
      <c r="B7" s="34">
        <v>19</v>
      </c>
      <c r="C7" s="34">
        <v>32</v>
      </c>
    </row>
    <row r="8" spans="1:5" x14ac:dyDescent="0.2">
      <c r="A8" s="161" t="s">
        <v>340</v>
      </c>
      <c r="B8" s="34">
        <v>24</v>
      </c>
      <c r="C8" s="34">
        <v>32</v>
      </c>
    </row>
    <row r="9" spans="1:5" x14ac:dyDescent="0.2">
      <c r="A9" s="161" t="s">
        <v>339</v>
      </c>
      <c r="B9" s="34">
        <v>18</v>
      </c>
      <c r="C9" s="34">
        <v>32</v>
      </c>
    </row>
    <row r="10" spans="1:5" ht="11.25" customHeight="1" x14ac:dyDescent="0.2">
      <c r="A10" s="217" t="s">
        <v>453</v>
      </c>
      <c r="B10" s="217"/>
      <c r="C10" s="217"/>
      <c r="D10" s="217"/>
    </row>
    <row r="11" spans="1:5" x14ac:dyDescent="0.2">
      <c r="A11" s="217"/>
      <c r="B11" s="217"/>
      <c r="C11" s="217"/>
      <c r="D11" s="217"/>
    </row>
    <row r="12" spans="1:5" x14ac:dyDescent="0.2">
      <c r="A12" s="217"/>
      <c r="B12" s="217"/>
      <c r="C12" s="217"/>
      <c r="D12" s="217"/>
    </row>
    <row r="13" spans="1:5" x14ac:dyDescent="0.2">
      <c r="A13" s="217"/>
      <c r="B13" s="217"/>
      <c r="C13" s="217"/>
      <c r="D13" s="217"/>
    </row>
    <row r="14" spans="1:5" x14ac:dyDescent="0.2">
      <c r="A14" s="217"/>
      <c r="B14" s="217"/>
      <c r="C14" s="217"/>
      <c r="D14" s="217"/>
    </row>
  </sheetData>
  <mergeCells count="1">
    <mergeCell ref="A10:D14"/>
  </mergeCells>
  <pageMargins left="0.7" right="0.7" top="0.75"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baseColWidth="10" defaultRowHeight="11.25" x14ac:dyDescent="0.2"/>
  <cols>
    <col min="1" max="1" width="20" style="6" customWidth="1"/>
    <col min="2" max="2" width="20.5703125" style="6" customWidth="1"/>
    <col min="3" max="3" width="17.7109375" style="6" customWidth="1"/>
    <col min="4" max="4" width="15.28515625" style="6" customWidth="1"/>
    <col min="5" max="16384" width="11.42578125" style="6"/>
  </cols>
  <sheetData>
    <row r="1" spans="1:11" x14ac:dyDescent="0.2">
      <c r="A1" s="18" t="s">
        <v>486</v>
      </c>
      <c r="B1" s="18"/>
      <c r="C1" s="18"/>
      <c r="D1" s="18"/>
      <c r="E1" s="18"/>
      <c r="F1" s="18"/>
      <c r="G1" s="18"/>
      <c r="H1" s="18"/>
      <c r="I1" s="18"/>
      <c r="J1" s="18"/>
      <c r="K1" s="18"/>
    </row>
    <row r="2" spans="1:11" x14ac:dyDescent="0.2">
      <c r="A2" s="18"/>
      <c r="B2" s="18"/>
      <c r="C2" s="18"/>
      <c r="D2" s="18"/>
      <c r="E2" s="18"/>
      <c r="F2" s="18"/>
      <c r="G2" s="18"/>
      <c r="H2" s="18"/>
      <c r="I2" s="18"/>
      <c r="J2" s="18"/>
      <c r="K2" s="18"/>
    </row>
    <row r="3" spans="1:11" x14ac:dyDescent="0.2">
      <c r="D3" s="42" t="s">
        <v>322</v>
      </c>
    </row>
    <row r="4" spans="1:11" ht="9" customHeight="1" x14ac:dyDescent="0.2"/>
    <row r="5" spans="1:11" ht="31.5" customHeight="1" x14ac:dyDescent="0.2">
      <c r="A5" s="10"/>
      <c r="B5" s="28"/>
      <c r="C5" s="211" t="s">
        <v>357</v>
      </c>
      <c r="D5" s="211"/>
    </row>
    <row r="6" spans="1:11" ht="31.5" customHeight="1" x14ac:dyDescent="0.2">
      <c r="A6" s="28"/>
      <c r="B6" s="28"/>
      <c r="C6" s="163" t="s">
        <v>356</v>
      </c>
      <c r="D6" s="163" t="s">
        <v>355</v>
      </c>
    </row>
    <row r="7" spans="1:11" x14ac:dyDescent="0.2">
      <c r="A7" s="227" t="s">
        <v>354</v>
      </c>
      <c r="B7" s="38" t="s">
        <v>6</v>
      </c>
      <c r="C7" s="34">
        <v>15.3</v>
      </c>
      <c r="D7" s="34">
        <v>55.84</v>
      </c>
    </row>
    <row r="8" spans="1:11" ht="33.75" customHeight="1" x14ac:dyDescent="0.2">
      <c r="A8" s="227"/>
      <c r="B8" s="38" t="s">
        <v>8</v>
      </c>
      <c r="C8" s="34">
        <v>19.43</v>
      </c>
      <c r="D8" s="34">
        <v>24.33</v>
      </c>
    </row>
    <row r="9" spans="1:11" ht="30.75" customHeight="1" x14ac:dyDescent="0.2">
      <c r="A9" s="227"/>
      <c r="B9" s="38" t="s">
        <v>13</v>
      </c>
      <c r="C9" s="34">
        <v>65.27</v>
      </c>
      <c r="D9" s="34">
        <v>19.82</v>
      </c>
    </row>
    <row r="10" spans="1:11" ht="27.75" customHeight="1" x14ac:dyDescent="0.2">
      <c r="A10" s="227" t="s">
        <v>353</v>
      </c>
      <c r="B10" s="39" t="s">
        <v>318</v>
      </c>
      <c r="C10" s="34">
        <v>42.97</v>
      </c>
      <c r="D10" s="34">
        <v>5.38</v>
      </c>
    </row>
    <row r="11" spans="1:11" ht="32.25" customHeight="1" x14ac:dyDescent="0.2">
      <c r="A11" s="227"/>
      <c r="B11" s="38" t="s">
        <v>172</v>
      </c>
      <c r="C11" s="34">
        <v>19.61</v>
      </c>
      <c r="D11" s="34">
        <v>27.9</v>
      </c>
    </row>
    <row r="12" spans="1:11" ht="29.25" customHeight="1" x14ac:dyDescent="0.2">
      <c r="A12" s="227"/>
      <c r="B12" s="38" t="s">
        <v>300</v>
      </c>
      <c r="C12" s="34">
        <v>15.94</v>
      </c>
      <c r="D12" s="34">
        <v>18.8</v>
      </c>
    </row>
    <row r="13" spans="1:11" ht="23.25" customHeight="1" x14ac:dyDescent="0.2">
      <c r="A13" s="227"/>
      <c r="B13" s="38" t="s">
        <v>299</v>
      </c>
      <c r="C13" s="34">
        <v>17.399999999999999</v>
      </c>
      <c r="D13" s="34">
        <v>44.07</v>
      </c>
    </row>
    <row r="14" spans="1:11" ht="23.25" customHeight="1" x14ac:dyDescent="0.2">
      <c r="A14" s="227"/>
      <c r="B14" s="38" t="s">
        <v>175</v>
      </c>
      <c r="C14" s="34">
        <v>4.08</v>
      </c>
      <c r="D14" s="34">
        <v>3.85</v>
      </c>
    </row>
    <row r="15" spans="1:11" ht="24" customHeight="1" x14ac:dyDescent="0.2">
      <c r="A15" s="227" t="s">
        <v>352</v>
      </c>
      <c r="B15" s="39" t="s">
        <v>334</v>
      </c>
      <c r="C15" s="34">
        <v>23.03</v>
      </c>
      <c r="D15" s="34">
        <v>14.26</v>
      </c>
    </row>
    <row r="16" spans="1:11" ht="30.75" customHeight="1" x14ac:dyDescent="0.2">
      <c r="A16" s="227"/>
      <c r="B16" s="39" t="s">
        <v>351</v>
      </c>
      <c r="C16" s="34">
        <v>32.08</v>
      </c>
      <c r="D16" s="34">
        <v>28.31</v>
      </c>
    </row>
    <row r="17" spans="1:6" ht="34.5" customHeight="1" x14ac:dyDescent="0.2">
      <c r="A17" s="227"/>
      <c r="B17" s="39" t="s">
        <v>350</v>
      </c>
      <c r="C17" s="34">
        <v>29.17</v>
      </c>
      <c r="D17" s="34">
        <v>35.159999999999997</v>
      </c>
    </row>
    <row r="18" spans="1:6" ht="33.75" customHeight="1" x14ac:dyDescent="0.2">
      <c r="A18" s="227"/>
      <c r="B18" s="39" t="s">
        <v>69</v>
      </c>
      <c r="C18" s="34">
        <v>15.72</v>
      </c>
      <c r="D18" s="34">
        <v>22.27</v>
      </c>
    </row>
    <row r="19" spans="1:6" ht="32.25" customHeight="1" x14ac:dyDescent="0.2">
      <c r="A19" s="227" t="s">
        <v>349</v>
      </c>
      <c r="B19" s="38" t="s">
        <v>20</v>
      </c>
      <c r="C19" s="34">
        <v>6.96</v>
      </c>
      <c r="D19" s="34">
        <v>13.85</v>
      </c>
    </row>
    <row r="20" spans="1:6" ht="32.25" customHeight="1" x14ac:dyDescent="0.2">
      <c r="A20" s="227"/>
      <c r="B20" s="38" t="s">
        <v>348</v>
      </c>
      <c r="C20" s="34">
        <v>33</v>
      </c>
      <c r="D20" s="34">
        <v>41.89</v>
      </c>
    </row>
    <row r="21" spans="1:6" ht="28.5" customHeight="1" x14ac:dyDescent="0.2">
      <c r="A21" s="227"/>
      <c r="B21" s="38" t="s">
        <v>347</v>
      </c>
      <c r="C21" s="34">
        <v>60.04</v>
      </c>
      <c r="D21" s="34">
        <v>44.25</v>
      </c>
    </row>
    <row r="22" spans="1:6" ht="33" customHeight="1" x14ac:dyDescent="0.2">
      <c r="A22" s="227" t="s">
        <v>346</v>
      </c>
      <c r="B22" s="38" t="s">
        <v>342</v>
      </c>
      <c r="C22" s="34">
        <v>30.93</v>
      </c>
      <c r="D22" s="34">
        <v>51.24</v>
      </c>
    </row>
    <row r="23" spans="1:6" ht="31.5" customHeight="1" x14ac:dyDescent="0.2">
      <c r="A23" s="227"/>
      <c r="B23" s="38" t="s">
        <v>93</v>
      </c>
      <c r="C23" s="34">
        <v>31.87</v>
      </c>
      <c r="D23" s="34">
        <v>12.84</v>
      </c>
    </row>
    <row r="24" spans="1:6" ht="22.5" customHeight="1" x14ac:dyDescent="0.2">
      <c r="A24" s="227"/>
      <c r="B24" s="38" t="s">
        <v>345</v>
      </c>
      <c r="C24" s="34">
        <v>27.15</v>
      </c>
      <c r="D24" s="34">
        <v>19.579999999999998</v>
      </c>
    </row>
    <row r="25" spans="1:6" ht="20.25" customHeight="1" x14ac:dyDescent="0.2">
      <c r="A25" s="227"/>
      <c r="B25" s="38" t="s">
        <v>340</v>
      </c>
      <c r="C25" s="34">
        <v>6.64</v>
      </c>
      <c r="D25" s="34">
        <v>12.9</v>
      </c>
    </row>
    <row r="26" spans="1:6" ht="19.5" customHeight="1" x14ac:dyDescent="0.2">
      <c r="A26" s="227"/>
      <c r="B26" s="38" t="s">
        <v>339</v>
      </c>
      <c r="C26" s="34">
        <v>3.4</v>
      </c>
      <c r="D26" s="34">
        <v>3.44</v>
      </c>
    </row>
    <row r="27" spans="1:6" ht="23.25" customHeight="1" x14ac:dyDescent="0.2">
      <c r="A27" s="212" t="s">
        <v>24</v>
      </c>
      <c r="B27" s="212"/>
      <c r="C27" s="164">
        <v>100</v>
      </c>
      <c r="D27" s="164">
        <v>100</v>
      </c>
    </row>
    <row r="28" spans="1:6" ht="16.5" customHeight="1" x14ac:dyDescent="0.2">
      <c r="A28" s="228" t="s">
        <v>455</v>
      </c>
      <c r="B28" s="228"/>
      <c r="C28" s="228"/>
      <c r="D28" s="228"/>
      <c r="E28" s="228"/>
      <c r="F28" s="228"/>
    </row>
    <row r="29" spans="1:6" x14ac:dyDescent="0.2">
      <c r="A29" s="228"/>
      <c r="B29" s="228"/>
      <c r="C29" s="228"/>
      <c r="D29" s="228"/>
      <c r="E29" s="228"/>
      <c r="F29" s="228"/>
    </row>
    <row r="30" spans="1:6" x14ac:dyDescent="0.2">
      <c r="A30" s="228"/>
      <c r="B30" s="228"/>
      <c r="C30" s="228"/>
      <c r="D30" s="228"/>
      <c r="E30" s="228"/>
      <c r="F30" s="228"/>
    </row>
    <row r="31" spans="1:6" x14ac:dyDescent="0.2">
      <c r="A31" s="228"/>
      <c r="B31" s="228"/>
      <c r="C31" s="228"/>
      <c r="D31" s="228"/>
      <c r="E31" s="228"/>
      <c r="F31" s="228"/>
    </row>
    <row r="32" spans="1:6" x14ac:dyDescent="0.2">
      <c r="A32" s="228"/>
      <c r="B32" s="228"/>
      <c r="C32" s="228"/>
      <c r="D32" s="228"/>
      <c r="E32" s="228"/>
      <c r="F32" s="228"/>
    </row>
    <row r="33" spans="1:6" x14ac:dyDescent="0.2">
      <c r="A33" s="228"/>
      <c r="B33" s="228"/>
      <c r="C33" s="228"/>
      <c r="D33" s="228"/>
      <c r="E33" s="228"/>
      <c r="F33" s="228"/>
    </row>
    <row r="34" spans="1:6" x14ac:dyDescent="0.2">
      <c r="A34" s="228"/>
      <c r="B34" s="228"/>
      <c r="C34" s="228"/>
      <c r="D34" s="228"/>
      <c r="E34" s="228"/>
      <c r="F34" s="228"/>
    </row>
  </sheetData>
  <mergeCells count="8">
    <mergeCell ref="A27:B27"/>
    <mergeCell ref="A19:A21"/>
    <mergeCell ref="C5:D5"/>
    <mergeCell ref="A28:F34"/>
    <mergeCell ref="A7:A9"/>
    <mergeCell ref="A15:A18"/>
    <mergeCell ref="A22:A26"/>
    <mergeCell ref="A10:A14"/>
  </mergeCells>
  <pageMargins left="0.7" right="0.7" top="0.75" bottom="0.75" header="0.3" footer="0.3"/>
  <pageSetup paperSize="9"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baseColWidth="10" defaultRowHeight="11.25" x14ac:dyDescent="0.2"/>
  <cols>
    <col min="1" max="1" width="69.85546875" style="6" customWidth="1"/>
    <col min="2" max="2" width="27.85546875" style="6" customWidth="1"/>
    <col min="3" max="3" width="13.28515625" style="6" customWidth="1"/>
    <col min="4" max="16384" width="11.42578125" style="6"/>
  </cols>
  <sheetData>
    <row r="1" spans="1:10" ht="27.75" customHeight="1" x14ac:dyDescent="0.2">
      <c r="A1" s="229" t="s">
        <v>487</v>
      </c>
      <c r="B1" s="229"/>
      <c r="C1" s="229"/>
      <c r="D1" s="229"/>
      <c r="E1" s="32"/>
      <c r="F1" s="32"/>
      <c r="G1" s="32"/>
      <c r="H1" s="32"/>
      <c r="I1" s="32"/>
      <c r="J1" s="32"/>
    </row>
    <row r="3" spans="1:10" x14ac:dyDescent="0.2">
      <c r="A3" s="61"/>
      <c r="B3" s="160"/>
      <c r="C3" s="160" t="s">
        <v>384</v>
      </c>
    </row>
    <row r="4" spans="1:10" x14ac:dyDescent="0.2">
      <c r="A4" s="212" t="s">
        <v>383</v>
      </c>
      <c r="B4" s="61" t="s">
        <v>26</v>
      </c>
      <c r="C4" s="61" t="s">
        <v>382</v>
      </c>
    </row>
    <row r="5" spans="1:10" x14ac:dyDescent="0.2">
      <c r="A5" s="212"/>
      <c r="B5" s="61" t="s">
        <v>381</v>
      </c>
      <c r="C5" s="61" t="s">
        <v>360</v>
      </c>
    </row>
    <row r="6" spans="1:10" x14ac:dyDescent="0.2">
      <c r="A6" s="212"/>
      <c r="B6" s="61" t="s">
        <v>57</v>
      </c>
      <c r="C6" s="61" t="s">
        <v>48</v>
      </c>
    </row>
    <row r="7" spans="1:10" x14ac:dyDescent="0.2">
      <c r="A7" s="212"/>
      <c r="B7" s="61" t="s">
        <v>58</v>
      </c>
      <c r="C7" s="61" t="s">
        <v>380</v>
      </c>
    </row>
    <row r="8" spans="1:10" x14ac:dyDescent="0.2">
      <c r="A8" s="212"/>
      <c r="B8" s="61" t="s">
        <v>28</v>
      </c>
      <c r="C8" s="61" t="s">
        <v>360</v>
      </c>
    </row>
    <row r="9" spans="1:10" x14ac:dyDescent="0.2">
      <c r="A9" s="211" t="s">
        <v>349</v>
      </c>
      <c r="B9" s="61" t="s">
        <v>379</v>
      </c>
      <c r="C9" s="61" t="s">
        <v>358</v>
      </c>
    </row>
    <row r="10" spans="1:10" x14ac:dyDescent="0.2">
      <c r="A10" s="211"/>
      <c r="B10" s="61" t="s">
        <v>378</v>
      </c>
      <c r="C10" s="61" t="s">
        <v>358</v>
      </c>
    </row>
    <row r="11" spans="1:10" x14ac:dyDescent="0.2">
      <c r="A11" s="211"/>
      <c r="B11" s="61" t="s">
        <v>377</v>
      </c>
      <c r="C11" s="61" t="s">
        <v>48</v>
      </c>
    </row>
    <row r="12" spans="1:10" x14ac:dyDescent="0.2">
      <c r="A12" s="211"/>
      <c r="B12" s="61" t="s">
        <v>376</v>
      </c>
      <c r="C12" s="61" t="s">
        <v>375</v>
      </c>
    </row>
    <row r="13" spans="1:10" x14ac:dyDescent="0.2">
      <c r="A13" s="211"/>
      <c r="B13" s="61" t="s">
        <v>374</v>
      </c>
      <c r="C13" s="61" t="s">
        <v>358</v>
      </c>
    </row>
    <row r="14" spans="1:10" x14ac:dyDescent="0.2">
      <c r="A14" s="211" t="s">
        <v>352</v>
      </c>
      <c r="B14" s="61" t="s">
        <v>373</v>
      </c>
      <c r="C14" s="165" t="s">
        <v>366</v>
      </c>
    </row>
    <row r="15" spans="1:10" x14ac:dyDescent="0.2">
      <c r="A15" s="211"/>
      <c r="B15" s="61" t="s">
        <v>67</v>
      </c>
      <c r="C15" s="165" t="s">
        <v>358</v>
      </c>
    </row>
    <row r="16" spans="1:10" x14ac:dyDescent="0.2">
      <c r="A16" s="211"/>
      <c r="B16" s="61" t="s">
        <v>333</v>
      </c>
      <c r="C16" s="61" t="s">
        <v>48</v>
      </c>
    </row>
    <row r="17" spans="1:5" x14ac:dyDescent="0.2">
      <c r="A17" s="211"/>
      <c r="B17" s="61" t="s">
        <v>69</v>
      </c>
      <c r="C17" s="61" t="s">
        <v>360</v>
      </c>
    </row>
    <row r="18" spans="1:5" x14ac:dyDescent="0.2">
      <c r="A18" s="212" t="s">
        <v>134</v>
      </c>
      <c r="B18" s="61" t="s">
        <v>318</v>
      </c>
      <c r="C18" s="165" t="s">
        <v>372</v>
      </c>
    </row>
    <row r="19" spans="1:5" x14ac:dyDescent="0.2">
      <c r="A19" s="212"/>
      <c r="B19" s="61" t="s">
        <v>172</v>
      </c>
      <c r="C19" s="61" t="s">
        <v>360</v>
      </c>
    </row>
    <row r="20" spans="1:5" x14ac:dyDescent="0.2">
      <c r="A20" s="212"/>
      <c r="B20" s="61" t="s">
        <v>173</v>
      </c>
      <c r="C20" s="165" t="s">
        <v>371</v>
      </c>
    </row>
    <row r="21" spans="1:5" x14ac:dyDescent="0.2">
      <c r="A21" s="212"/>
      <c r="B21" s="61" t="s">
        <v>174</v>
      </c>
      <c r="C21" s="61" t="s">
        <v>48</v>
      </c>
    </row>
    <row r="22" spans="1:5" x14ac:dyDescent="0.2">
      <c r="A22" s="212"/>
      <c r="B22" s="61" t="s">
        <v>370</v>
      </c>
      <c r="C22" s="165" t="s">
        <v>369</v>
      </c>
    </row>
    <row r="23" spans="1:5" x14ac:dyDescent="0.2">
      <c r="A23" s="211" t="s">
        <v>368</v>
      </c>
      <c r="B23" s="61" t="s">
        <v>367</v>
      </c>
      <c r="C23" s="165" t="s">
        <v>366</v>
      </c>
    </row>
    <row r="24" spans="1:5" ht="27.75" customHeight="1" x14ac:dyDescent="0.2">
      <c r="A24" s="211"/>
      <c r="B24" s="166" t="s">
        <v>365</v>
      </c>
      <c r="C24" s="61" t="s">
        <v>48</v>
      </c>
    </row>
    <row r="25" spans="1:5" x14ac:dyDescent="0.2">
      <c r="A25" s="211"/>
      <c r="B25" s="61" t="s">
        <v>364</v>
      </c>
      <c r="C25" s="61" t="s">
        <v>358</v>
      </c>
    </row>
    <row r="26" spans="1:5" ht="29.25" customHeight="1" x14ac:dyDescent="0.2">
      <c r="A26" s="212" t="s">
        <v>363</v>
      </c>
      <c r="B26" s="166" t="s">
        <v>362</v>
      </c>
      <c r="C26" s="61" t="s">
        <v>361</v>
      </c>
    </row>
    <row r="27" spans="1:5" ht="27" customHeight="1" x14ac:dyDescent="0.2">
      <c r="A27" s="212"/>
      <c r="B27" s="166" t="s">
        <v>38</v>
      </c>
      <c r="C27" s="61" t="s">
        <v>360</v>
      </c>
    </row>
    <row r="28" spans="1:5" x14ac:dyDescent="0.2">
      <c r="A28" s="212"/>
      <c r="B28" s="61" t="s">
        <v>39</v>
      </c>
      <c r="C28" s="61" t="s">
        <v>358</v>
      </c>
    </row>
    <row r="29" spans="1:5" x14ac:dyDescent="0.2">
      <c r="A29" s="212"/>
      <c r="B29" s="61" t="s">
        <v>40</v>
      </c>
      <c r="C29" s="61" t="s">
        <v>48</v>
      </c>
    </row>
    <row r="30" spans="1:5" x14ac:dyDescent="0.2">
      <c r="A30" s="212"/>
      <c r="B30" s="61" t="s">
        <v>41</v>
      </c>
      <c r="C30" s="165" t="s">
        <v>359</v>
      </c>
    </row>
    <row r="31" spans="1:5" x14ac:dyDescent="0.2">
      <c r="A31" s="212"/>
      <c r="B31" s="61" t="s">
        <v>91</v>
      </c>
      <c r="C31" s="165" t="s">
        <v>358</v>
      </c>
    </row>
    <row r="32" spans="1:5" ht="15" customHeight="1" x14ac:dyDescent="0.2">
      <c r="A32" s="217" t="s">
        <v>456</v>
      </c>
      <c r="B32" s="217"/>
      <c r="C32" s="217"/>
      <c r="D32" s="217"/>
      <c r="E32" s="217"/>
    </row>
    <row r="33" spans="1:5" x14ac:dyDescent="0.2">
      <c r="A33" s="217"/>
      <c r="B33" s="217"/>
      <c r="C33" s="217"/>
      <c r="D33" s="217"/>
      <c r="E33" s="217"/>
    </row>
    <row r="34" spans="1:5" x14ac:dyDescent="0.2">
      <c r="A34" s="217"/>
      <c r="B34" s="217"/>
      <c r="C34" s="217"/>
      <c r="D34" s="217"/>
      <c r="E34" s="217"/>
    </row>
    <row r="35" spans="1:5" x14ac:dyDescent="0.2">
      <c r="A35" s="217"/>
      <c r="B35" s="217"/>
      <c r="C35" s="217"/>
      <c r="D35" s="217"/>
      <c r="E35" s="217"/>
    </row>
    <row r="36" spans="1:5" x14ac:dyDescent="0.2">
      <c r="A36" s="217"/>
      <c r="B36" s="217"/>
      <c r="C36" s="217"/>
      <c r="D36" s="217"/>
      <c r="E36" s="217"/>
    </row>
    <row r="37" spans="1:5" x14ac:dyDescent="0.2">
      <c r="A37" s="217"/>
      <c r="B37" s="217"/>
      <c r="C37" s="217"/>
      <c r="D37" s="217"/>
      <c r="E37" s="217"/>
    </row>
    <row r="38" spans="1:5" x14ac:dyDescent="0.2">
      <c r="A38" s="217"/>
      <c r="B38" s="217"/>
      <c r="C38" s="217"/>
      <c r="D38" s="217"/>
      <c r="E38" s="217"/>
    </row>
    <row r="39" spans="1:5" x14ac:dyDescent="0.2">
      <c r="A39" s="217"/>
      <c r="B39" s="217"/>
      <c r="C39" s="217"/>
      <c r="D39" s="217"/>
      <c r="E39" s="217"/>
    </row>
    <row r="40" spans="1:5" x14ac:dyDescent="0.2">
      <c r="A40" s="217"/>
      <c r="B40" s="217"/>
      <c r="C40" s="217"/>
      <c r="D40" s="217"/>
      <c r="E40" s="217"/>
    </row>
    <row r="41" spans="1:5" x14ac:dyDescent="0.2">
      <c r="A41" s="217"/>
      <c r="B41" s="217"/>
      <c r="C41" s="217"/>
      <c r="D41" s="217"/>
      <c r="E41" s="217"/>
    </row>
  </sheetData>
  <mergeCells count="8">
    <mergeCell ref="A1:D1"/>
    <mergeCell ref="A9:A13"/>
    <mergeCell ref="A18:A22"/>
    <mergeCell ref="A32:E41"/>
    <mergeCell ref="A23:A25"/>
    <mergeCell ref="A26:A31"/>
    <mergeCell ref="A4:A8"/>
    <mergeCell ref="A14:A17"/>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baseColWidth="10" defaultRowHeight="11.25" x14ac:dyDescent="0.2"/>
  <cols>
    <col min="1" max="1" width="31.5703125" style="6" customWidth="1"/>
    <col min="2" max="2" width="18" style="6" customWidth="1"/>
    <col min="3" max="3" width="14.28515625" style="6" customWidth="1"/>
    <col min="4" max="4" width="14.5703125" style="6" customWidth="1"/>
    <col min="5" max="5" width="17.7109375" style="6" customWidth="1"/>
    <col min="6" max="6" width="14.140625" style="6" customWidth="1"/>
    <col min="7" max="7" width="14.5703125" style="6" customWidth="1"/>
    <col min="8" max="8" width="17.5703125" style="6" customWidth="1"/>
    <col min="9" max="9" width="14.140625" style="6" customWidth="1"/>
    <col min="10" max="10" width="14.5703125" style="6" customWidth="1"/>
    <col min="11" max="11" width="17.5703125" style="6" customWidth="1"/>
    <col min="12" max="12" width="14.42578125" style="6" customWidth="1"/>
    <col min="13" max="13" width="14.7109375" style="6" customWidth="1"/>
    <col min="14" max="16384" width="11.42578125" style="6"/>
  </cols>
  <sheetData>
    <row r="1" spans="1:13" x14ac:dyDescent="0.2">
      <c r="A1" s="17" t="s">
        <v>488</v>
      </c>
    </row>
    <row r="3" spans="1:13" x14ac:dyDescent="0.2">
      <c r="A3" s="232"/>
      <c r="B3" s="231" t="s">
        <v>318</v>
      </c>
      <c r="C3" s="231"/>
      <c r="D3" s="231"/>
      <c r="E3" s="231" t="s">
        <v>172</v>
      </c>
      <c r="F3" s="231"/>
      <c r="G3" s="231"/>
      <c r="H3" s="231" t="s">
        <v>300</v>
      </c>
      <c r="I3" s="231"/>
      <c r="J3" s="231"/>
      <c r="K3" s="231" t="s">
        <v>299</v>
      </c>
      <c r="L3" s="231"/>
      <c r="M3" s="231"/>
    </row>
    <row r="4" spans="1:13" x14ac:dyDescent="0.2">
      <c r="A4" s="232"/>
      <c r="B4" s="34" t="s">
        <v>6</v>
      </c>
      <c r="C4" s="34" t="s">
        <v>8</v>
      </c>
      <c r="D4" s="34" t="s">
        <v>13</v>
      </c>
      <c r="E4" s="34" t="s">
        <v>6</v>
      </c>
      <c r="F4" s="34" t="s">
        <v>8</v>
      </c>
      <c r="G4" s="34" t="s">
        <v>13</v>
      </c>
      <c r="H4" s="34" t="s">
        <v>6</v>
      </c>
      <c r="I4" s="34" t="s">
        <v>8</v>
      </c>
      <c r="J4" s="34" t="s">
        <v>13</v>
      </c>
      <c r="K4" s="34" t="s">
        <v>6</v>
      </c>
      <c r="L4" s="34" t="s">
        <v>8</v>
      </c>
      <c r="M4" s="34" t="s">
        <v>13</v>
      </c>
    </row>
    <row r="5" spans="1:13" x14ac:dyDescent="0.2">
      <c r="A5" s="164" t="s">
        <v>388</v>
      </c>
      <c r="B5" s="34">
        <v>0</v>
      </c>
      <c r="C5" s="34">
        <v>0</v>
      </c>
      <c r="D5" s="34">
        <v>0</v>
      </c>
      <c r="E5" s="34">
        <v>70.973156583507404</v>
      </c>
      <c r="F5" s="34">
        <v>70.480280963458469</v>
      </c>
      <c r="G5" s="34">
        <v>73.646188643329268</v>
      </c>
      <c r="H5" s="34">
        <v>64.83294836693986</v>
      </c>
      <c r="I5" s="34">
        <v>63.38449171977458</v>
      </c>
      <c r="J5" s="34">
        <v>62.668800576714155</v>
      </c>
      <c r="K5" s="34">
        <v>76.557593445294088</v>
      </c>
      <c r="L5" s="34">
        <v>75.57463764653123</v>
      </c>
      <c r="M5" s="34">
        <v>76.531457831069886</v>
      </c>
    </row>
    <row r="6" spans="1:13" x14ac:dyDescent="0.2">
      <c r="A6" s="164" t="s">
        <v>387</v>
      </c>
      <c r="B6" s="34">
        <v>73.654390934844201</v>
      </c>
      <c r="C6" s="34">
        <v>68.42527381638638</v>
      </c>
      <c r="D6" s="34">
        <v>58.523138207388811</v>
      </c>
      <c r="E6" s="34">
        <v>20.152551302722465</v>
      </c>
      <c r="F6" s="34">
        <v>19.596205545045574</v>
      </c>
      <c r="G6" s="34">
        <v>16.446230824244832</v>
      </c>
      <c r="H6" s="34">
        <v>32.76688278293544</v>
      </c>
      <c r="I6" s="34">
        <v>31.977688912449725</v>
      </c>
      <c r="J6" s="34">
        <v>29.656865233680914</v>
      </c>
      <c r="K6" s="34">
        <v>21.599668964663785</v>
      </c>
      <c r="L6" s="34">
        <v>21.117650158125677</v>
      </c>
      <c r="M6" s="34">
        <v>18.953422714544779</v>
      </c>
    </row>
    <row r="7" spans="1:13" x14ac:dyDescent="0.2">
      <c r="A7" s="164" t="s">
        <v>386</v>
      </c>
      <c r="B7" s="34">
        <v>26.345609065155809</v>
      </c>
      <c r="C7" s="34">
        <v>31.574726183613624</v>
      </c>
      <c r="D7" s="34">
        <v>41.476861792611189</v>
      </c>
      <c r="E7" s="34">
        <v>8.8742921137701245</v>
      </c>
      <c r="F7" s="34">
        <v>9.9235134914959691</v>
      </c>
      <c r="G7" s="34">
        <v>9.9075805324259036</v>
      </c>
      <c r="H7" s="34">
        <v>2.4001688501247052</v>
      </c>
      <c r="I7" s="34">
        <v>4.6378193677756903</v>
      </c>
      <c r="J7" s="34">
        <v>7.67433418960493</v>
      </c>
      <c r="K7" s="34">
        <v>1.842737590042127</v>
      </c>
      <c r="L7" s="34">
        <v>3.3077121953431039</v>
      </c>
      <c r="M7" s="34">
        <v>4.5151194543853261</v>
      </c>
    </row>
    <row r="8" spans="1:13" x14ac:dyDescent="0.2">
      <c r="A8" s="164" t="s">
        <v>385</v>
      </c>
      <c r="B8" s="34">
        <v>100.00000000000001</v>
      </c>
      <c r="C8" s="34">
        <v>100</v>
      </c>
      <c r="D8" s="34">
        <v>100</v>
      </c>
      <c r="E8" s="34">
        <v>99.999999999999986</v>
      </c>
      <c r="F8" s="34">
        <v>100.00000000000001</v>
      </c>
      <c r="G8" s="34">
        <v>100</v>
      </c>
      <c r="H8" s="34">
        <v>100</v>
      </c>
      <c r="I8" s="34">
        <v>100</v>
      </c>
      <c r="J8" s="34">
        <v>100</v>
      </c>
      <c r="K8" s="34">
        <v>100</v>
      </c>
      <c r="L8" s="34">
        <v>100</v>
      </c>
      <c r="M8" s="34">
        <v>99.999999999999986</v>
      </c>
    </row>
    <row r="9" spans="1:13" ht="32.25" customHeight="1" x14ac:dyDescent="0.2">
      <c r="A9" s="230" t="s">
        <v>457</v>
      </c>
      <c r="B9" s="230"/>
      <c r="C9" s="230"/>
      <c r="D9" s="230"/>
      <c r="E9" s="230"/>
      <c r="F9" s="230"/>
      <c r="G9" s="230"/>
      <c r="H9" s="230"/>
      <c r="I9" s="230"/>
      <c r="J9" s="230"/>
    </row>
    <row r="10" spans="1:13" x14ac:dyDescent="0.2">
      <c r="A10" s="9"/>
      <c r="B10" s="9"/>
      <c r="C10" s="9"/>
      <c r="D10" s="9"/>
      <c r="E10" s="9"/>
      <c r="F10" s="9"/>
      <c r="G10" s="9"/>
      <c r="H10" s="9"/>
    </row>
    <row r="11" spans="1:13" x14ac:dyDescent="0.2">
      <c r="A11" s="9"/>
      <c r="B11" s="9"/>
      <c r="C11" s="9"/>
      <c r="D11" s="9"/>
      <c r="E11" s="9"/>
      <c r="F11" s="9"/>
      <c r="G11" s="9"/>
      <c r="H11" s="57" t="s">
        <v>338</v>
      </c>
    </row>
  </sheetData>
  <mergeCells count="6">
    <mergeCell ref="A9:J9"/>
    <mergeCell ref="K3:M3"/>
    <mergeCell ref="A3:A4"/>
    <mergeCell ref="B3:D3"/>
    <mergeCell ref="E3:G3"/>
    <mergeCell ref="H3:J3"/>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heetViews>
  <sheetFormatPr baseColWidth="10" defaultRowHeight="11.25" x14ac:dyDescent="0.2"/>
  <cols>
    <col min="1" max="1" width="19.140625" style="6" customWidth="1"/>
    <col min="2" max="2" width="16.140625" style="6" customWidth="1"/>
    <col min="3" max="3" width="23.140625" style="6" customWidth="1"/>
    <col min="4" max="4" width="22.5703125" style="6" customWidth="1"/>
    <col min="5" max="5" width="21.7109375" style="6" customWidth="1"/>
    <col min="6" max="6" width="17.5703125" style="6" customWidth="1"/>
    <col min="7" max="7" width="18.7109375" style="6" customWidth="1"/>
    <col min="8" max="16384" width="11.42578125" style="6"/>
  </cols>
  <sheetData>
    <row r="1" spans="1:18" x14ac:dyDescent="0.2">
      <c r="A1" s="17" t="s">
        <v>392</v>
      </c>
      <c r="B1" s="17"/>
      <c r="C1" s="17"/>
      <c r="D1" s="17"/>
      <c r="E1" s="17"/>
      <c r="F1" s="17"/>
      <c r="G1" s="17"/>
      <c r="H1" s="17"/>
      <c r="I1" s="17"/>
      <c r="J1" s="17"/>
      <c r="K1" s="17"/>
      <c r="L1" s="17"/>
      <c r="M1" s="17"/>
      <c r="N1" s="17"/>
      <c r="O1" s="17"/>
      <c r="P1" s="17"/>
    </row>
    <row r="3" spans="1:18" x14ac:dyDescent="0.2">
      <c r="A3" s="233"/>
      <c r="B3" s="234"/>
      <c r="C3" s="160" t="s">
        <v>318</v>
      </c>
      <c r="D3" s="160" t="s">
        <v>172</v>
      </c>
    </row>
    <row r="4" spans="1:18" x14ac:dyDescent="0.2">
      <c r="A4" s="200" t="s">
        <v>6</v>
      </c>
      <c r="B4" s="106" t="s">
        <v>391</v>
      </c>
      <c r="C4" s="61">
        <v>187</v>
      </c>
      <c r="D4" s="61">
        <v>190</v>
      </c>
    </row>
    <row r="5" spans="1:18" x14ac:dyDescent="0.2">
      <c r="A5" s="200"/>
      <c r="B5" s="106" t="s">
        <v>390</v>
      </c>
      <c r="C5" s="61">
        <v>67</v>
      </c>
      <c r="D5" s="61">
        <v>84</v>
      </c>
    </row>
    <row r="6" spans="1:18" x14ac:dyDescent="0.2">
      <c r="A6" s="200" t="s">
        <v>8</v>
      </c>
      <c r="B6" s="106" t="s">
        <v>391</v>
      </c>
      <c r="C6" s="61">
        <v>182</v>
      </c>
      <c r="D6" s="61">
        <v>180</v>
      </c>
    </row>
    <row r="7" spans="1:18" x14ac:dyDescent="0.2">
      <c r="A7" s="200"/>
      <c r="B7" s="106" t="s">
        <v>390</v>
      </c>
      <c r="C7" s="61">
        <v>84</v>
      </c>
      <c r="D7" s="61">
        <v>91</v>
      </c>
    </row>
    <row r="8" spans="1:18" x14ac:dyDescent="0.2">
      <c r="A8" s="200" t="s">
        <v>13</v>
      </c>
      <c r="B8" s="106" t="s">
        <v>391</v>
      </c>
      <c r="C8" s="61">
        <v>216</v>
      </c>
      <c r="D8" s="61">
        <v>203</v>
      </c>
    </row>
    <row r="9" spans="1:18" x14ac:dyDescent="0.2">
      <c r="A9" s="200"/>
      <c r="B9" s="106" t="s">
        <v>390</v>
      </c>
      <c r="C9" s="61">
        <v>153</v>
      </c>
      <c r="D9" s="61">
        <v>122</v>
      </c>
      <c r="N9" s="217" t="s">
        <v>563</v>
      </c>
      <c r="O9" s="222"/>
      <c r="P9" s="222"/>
      <c r="Q9" s="222"/>
      <c r="R9" s="222"/>
    </row>
    <row r="10" spans="1:18" ht="54" customHeight="1" x14ac:dyDescent="0.2">
      <c r="A10" s="230" t="s">
        <v>564</v>
      </c>
      <c r="B10" s="230"/>
      <c r="C10" s="230"/>
      <c r="D10" s="230"/>
      <c r="N10" s="222"/>
      <c r="O10" s="222"/>
      <c r="P10" s="222"/>
      <c r="Q10" s="222"/>
      <c r="R10" s="222"/>
    </row>
    <row r="11" spans="1:18" x14ac:dyDescent="0.2">
      <c r="A11" s="47"/>
      <c r="B11" s="40"/>
      <c r="C11" s="11"/>
      <c r="D11" s="11"/>
      <c r="N11" s="222"/>
      <c r="O11" s="222"/>
      <c r="P11" s="222"/>
      <c r="Q11" s="222"/>
      <c r="R11" s="222"/>
    </row>
    <row r="12" spans="1:18" x14ac:dyDescent="0.2">
      <c r="D12" s="42"/>
      <c r="N12" s="222"/>
      <c r="O12" s="222"/>
      <c r="P12" s="222"/>
      <c r="Q12" s="222"/>
      <c r="R12" s="222"/>
    </row>
    <row r="13" spans="1:18" x14ac:dyDescent="0.2">
      <c r="A13" s="4" t="s">
        <v>389</v>
      </c>
      <c r="N13" s="222"/>
      <c r="O13" s="222"/>
      <c r="P13" s="222"/>
      <c r="Q13" s="222"/>
      <c r="R13" s="222"/>
    </row>
    <row r="14" spans="1:18" x14ac:dyDescent="0.2">
      <c r="N14" s="222"/>
      <c r="O14" s="222"/>
      <c r="P14" s="222"/>
      <c r="Q14" s="222"/>
      <c r="R14" s="222"/>
    </row>
    <row r="15" spans="1:18" x14ac:dyDescent="0.2">
      <c r="N15" s="222"/>
      <c r="O15" s="222"/>
      <c r="P15" s="222"/>
      <c r="Q15" s="222"/>
      <c r="R15" s="222"/>
    </row>
    <row r="16" spans="1:18" x14ac:dyDescent="0.2">
      <c r="N16" s="222"/>
      <c r="O16" s="222"/>
      <c r="P16" s="222"/>
      <c r="Q16" s="222"/>
      <c r="R16" s="222"/>
    </row>
    <row r="17" spans="14:18" x14ac:dyDescent="0.2">
      <c r="N17" s="222"/>
      <c r="O17" s="222"/>
      <c r="P17" s="222"/>
      <c r="Q17" s="222"/>
      <c r="R17" s="222"/>
    </row>
    <row r="18" spans="14:18" x14ac:dyDescent="0.2">
      <c r="N18" s="222"/>
      <c r="O18" s="222"/>
      <c r="P18" s="222"/>
      <c r="Q18" s="222"/>
      <c r="R18" s="222"/>
    </row>
    <row r="19" spans="14:18" x14ac:dyDescent="0.2">
      <c r="N19" s="222"/>
      <c r="O19" s="222"/>
      <c r="P19" s="222"/>
      <c r="Q19" s="222"/>
      <c r="R19" s="222"/>
    </row>
  </sheetData>
  <mergeCells count="6">
    <mergeCell ref="N9:R19"/>
    <mergeCell ref="A4:A5"/>
    <mergeCell ref="A6:A7"/>
    <mergeCell ref="A8:A9"/>
    <mergeCell ref="A3:B3"/>
    <mergeCell ref="A10:D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heetViews>
  <sheetFormatPr baseColWidth="10" defaultRowHeight="11.25" x14ac:dyDescent="0.2"/>
  <cols>
    <col min="1" max="1" width="25.42578125" style="6" customWidth="1"/>
    <col min="2" max="16384" width="11.42578125" style="6"/>
  </cols>
  <sheetData>
    <row r="1" spans="1:13" x14ac:dyDescent="0.2">
      <c r="A1" s="18" t="s">
        <v>507</v>
      </c>
    </row>
    <row r="3" spans="1:13" x14ac:dyDescent="0.2">
      <c r="A3" s="11"/>
      <c r="B3" s="201" t="s">
        <v>6</v>
      </c>
      <c r="C3" s="201"/>
      <c r="D3" s="201"/>
      <c r="E3" s="201"/>
      <c r="F3" s="201" t="s">
        <v>8</v>
      </c>
      <c r="G3" s="201"/>
      <c r="H3" s="201"/>
      <c r="I3" s="201"/>
      <c r="J3" s="201" t="s">
        <v>13</v>
      </c>
      <c r="K3" s="201"/>
      <c r="L3" s="201"/>
      <c r="M3" s="201"/>
    </row>
    <row r="4" spans="1:13" x14ac:dyDescent="0.2">
      <c r="A4" s="56"/>
      <c r="B4" s="95">
        <v>1996</v>
      </c>
      <c r="C4" s="95">
        <v>2001</v>
      </c>
      <c r="D4" s="95">
        <v>2006</v>
      </c>
      <c r="E4" s="95">
        <v>2013</v>
      </c>
      <c r="F4" s="95">
        <v>1996</v>
      </c>
      <c r="G4" s="95">
        <v>2001</v>
      </c>
      <c r="H4" s="95">
        <v>2006</v>
      </c>
      <c r="I4" s="95">
        <v>2013</v>
      </c>
      <c r="J4" s="95">
        <v>1996</v>
      </c>
      <c r="K4" s="95">
        <v>2001</v>
      </c>
      <c r="L4" s="95">
        <v>2006</v>
      </c>
      <c r="M4" s="95">
        <v>2013</v>
      </c>
    </row>
    <row r="5" spans="1:13" x14ac:dyDescent="0.2">
      <c r="A5" s="96" t="s">
        <v>130</v>
      </c>
      <c r="B5" s="96">
        <v>21.6</v>
      </c>
      <c r="C5" s="96">
        <v>22.8</v>
      </c>
      <c r="D5" s="96">
        <v>24.2</v>
      </c>
      <c r="E5" s="96">
        <v>20.7</v>
      </c>
      <c r="F5" s="96">
        <v>29.5</v>
      </c>
      <c r="G5" s="96">
        <v>32</v>
      </c>
      <c r="H5" s="96">
        <v>34</v>
      </c>
      <c r="I5" s="96">
        <v>35.950000000000003</v>
      </c>
      <c r="J5" s="96">
        <v>37.4</v>
      </c>
      <c r="K5" s="96">
        <v>41.5</v>
      </c>
      <c r="L5" s="96">
        <v>44.4</v>
      </c>
      <c r="M5" s="96">
        <v>45.47</v>
      </c>
    </row>
    <row r="6" spans="1:13" x14ac:dyDescent="0.2">
      <c r="A6" s="96" t="s">
        <v>131</v>
      </c>
      <c r="B6" s="96">
        <v>12.6</v>
      </c>
      <c r="C6" s="96">
        <v>11.5</v>
      </c>
      <c r="D6" s="96">
        <v>8.4</v>
      </c>
      <c r="E6" s="96">
        <v>8</v>
      </c>
      <c r="F6" s="96">
        <v>20.2</v>
      </c>
      <c r="G6" s="96">
        <v>18</v>
      </c>
      <c r="H6" s="96">
        <v>15.6</v>
      </c>
      <c r="I6" s="96">
        <v>15.95</v>
      </c>
      <c r="J6" s="96">
        <v>27.1</v>
      </c>
      <c r="K6" s="96">
        <v>26</v>
      </c>
      <c r="L6" s="96">
        <v>25.1</v>
      </c>
      <c r="M6" s="96">
        <v>26.3</v>
      </c>
    </row>
    <row r="7" spans="1:13" x14ac:dyDescent="0.2">
      <c r="A7" s="96" t="s">
        <v>132</v>
      </c>
      <c r="B7" s="96">
        <v>28.8</v>
      </c>
      <c r="C7" s="96">
        <v>30.7</v>
      </c>
      <c r="D7" s="96">
        <v>29.9</v>
      </c>
      <c r="E7" s="96">
        <v>34.26</v>
      </c>
      <c r="F7" s="96">
        <v>19.899999999999999</v>
      </c>
      <c r="G7" s="96">
        <v>20.5</v>
      </c>
      <c r="H7" s="96">
        <v>21.5</v>
      </c>
      <c r="I7" s="96">
        <v>22.36</v>
      </c>
      <c r="J7" s="96">
        <v>10.5</v>
      </c>
      <c r="K7" s="96">
        <v>9.4</v>
      </c>
      <c r="L7" s="96">
        <v>9.3000000000000007</v>
      </c>
      <c r="M7" s="96">
        <v>8.24</v>
      </c>
    </row>
    <row r="8" spans="1:13" x14ac:dyDescent="0.2">
      <c r="A8" s="96" t="s">
        <v>191</v>
      </c>
      <c r="B8" s="96">
        <v>28.2</v>
      </c>
      <c r="C8" s="96">
        <v>27.9</v>
      </c>
      <c r="D8" s="96">
        <v>30.3</v>
      </c>
      <c r="E8" s="96">
        <v>31.19</v>
      </c>
      <c r="F8" s="96">
        <v>23.2</v>
      </c>
      <c r="G8" s="96">
        <v>23.3</v>
      </c>
      <c r="H8" s="96">
        <v>23.8</v>
      </c>
      <c r="I8" s="96">
        <v>21.97</v>
      </c>
      <c r="J8" s="96">
        <v>18.8</v>
      </c>
      <c r="K8" s="96">
        <v>18.600000000000001</v>
      </c>
      <c r="L8" s="96">
        <v>17.399999999999999</v>
      </c>
      <c r="M8" s="96">
        <v>16.43</v>
      </c>
    </row>
    <row r="9" spans="1:13" x14ac:dyDescent="0.2">
      <c r="A9" s="96" t="s">
        <v>91</v>
      </c>
      <c r="B9" s="96">
        <v>8.8000000000000007</v>
      </c>
      <c r="C9" s="96">
        <v>7.1</v>
      </c>
      <c r="D9" s="96">
        <v>7.2</v>
      </c>
      <c r="E9" s="96">
        <v>5.85</v>
      </c>
      <c r="F9" s="96">
        <v>7.2</v>
      </c>
      <c r="G9" s="96">
        <v>6.2</v>
      </c>
      <c r="H9" s="96">
        <v>5.0999999999999996</v>
      </c>
      <c r="I9" s="96">
        <v>3.76</v>
      </c>
      <c r="J9" s="96">
        <v>6.2</v>
      </c>
      <c r="K9" s="96">
        <v>4.5</v>
      </c>
      <c r="L9" s="96">
        <v>3.8</v>
      </c>
      <c r="M9" s="96">
        <v>3.56</v>
      </c>
    </row>
    <row r="10" spans="1:13" x14ac:dyDescent="0.2">
      <c r="A10" s="96"/>
      <c r="B10" s="96">
        <v>100</v>
      </c>
      <c r="C10" s="96">
        <v>100</v>
      </c>
      <c r="D10" s="96">
        <v>100</v>
      </c>
      <c r="E10" s="96">
        <v>99.999999999999986</v>
      </c>
      <c r="F10" s="96">
        <v>100</v>
      </c>
      <c r="G10" s="96">
        <v>100</v>
      </c>
      <c r="H10" s="96">
        <v>99.999999999999986</v>
      </c>
      <c r="I10" s="96">
        <v>99.990000000000009</v>
      </c>
      <c r="J10" s="96">
        <v>100</v>
      </c>
      <c r="K10" s="96">
        <v>100</v>
      </c>
      <c r="L10" s="96">
        <v>99.999999999999986</v>
      </c>
      <c r="M10" s="96">
        <v>100</v>
      </c>
    </row>
    <row r="11" spans="1:13" x14ac:dyDescent="0.2">
      <c r="A11" s="189" t="s">
        <v>282</v>
      </c>
      <c r="B11" s="193"/>
      <c r="C11" s="193"/>
      <c r="D11" s="193"/>
      <c r="E11" s="193"/>
      <c r="F11" s="193"/>
      <c r="G11" s="193"/>
    </row>
    <row r="12" spans="1:13" x14ac:dyDescent="0.2">
      <c r="A12" s="189" t="s">
        <v>225</v>
      </c>
      <c r="B12" s="193"/>
      <c r="C12" s="193"/>
      <c r="D12" s="193"/>
      <c r="E12" s="193"/>
      <c r="F12" s="193"/>
      <c r="G12" s="193"/>
    </row>
    <row r="13" spans="1:13" x14ac:dyDescent="0.2">
      <c r="A13" s="202" t="s">
        <v>274</v>
      </c>
      <c r="B13" s="193"/>
      <c r="C13" s="193"/>
      <c r="D13" s="193"/>
      <c r="E13" s="193"/>
      <c r="F13" s="193"/>
      <c r="G13" s="193"/>
    </row>
    <row r="38" ht="27" customHeight="1" x14ac:dyDescent="0.2"/>
    <row r="39" ht="23.1" customHeight="1" x14ac:dyDescent="0.2"/>
  </sheetData>
  <mergeCells count="6">
    <mergeCell ref="J3:M3"/>
    <mergeCell ref="A12:G12"/>
    <mergeCell ref="A13:G13"/>
    <mergeCell ref="A11:G11"/>
    <mergeCell ref="B3:E3"/>
    <mergeCell ref="F3:I3"/>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heetViews>
  <sheetFormatPr baseColWidth="10" defaultRowHeight="11.25" x14ac:dyDescent="0.2"/>
  <cols>
    <col min="1" max="16384" width="11.42578125" style="6"/>
  </cols>
  <sheetData>
    <row r="1" spans="1:18" ht="15" customHeight="1" x14ac:dyDescent="0.2">
      <c r="A1" s="235" t="s">
        <v>459</v>
      </c>
      <c r="B1" s="235"/>
      <c r="C1" s="235"/>
      <c r="D1" s="235"/>
      <c r="E1" s="235"/>
      <c r="F1" s="235"/>
      <c r="G1" s="235"/>
      <c r="H1" s="235"/>
      <c r="I1" s="235"/>
      <c r="R1" s="4" t="s">
        <v>322</v>
      </c>
    </row>
    <row r="2" spans="1:18" x14ac:dyDescent="0.2">
      <c r="A2" s="235"/>
      <c r="B2" s="235"/>
      <c r="C2" s="235"/>
      <c r="D2" s="235"/>
      <c r="E2" s="235"/>
      <c r="F2" s="235"/>
      <c r="G2" s="235"/>
      <c r="H2" s="235"/>
      <c r="I2" s="235"/>
    </row>
    <row r="4" spans="1:18" ht="28.5" customHeight="1" x14ac:dyDescent="0.2">
      <c r="A4" s="124" t="s">
        <v>414</v>
      </c>
      <c r="B4" s="62" t="s">
        <v>300</v>
      </c>
      <c r="C4" s="62" t="s">
        <v>299</v>
      </c>
      <c r="D4" s="30"/>
      <c r="E4" s="166" t="s">
        <v>414</v>
      </c>
      <c r="F4" s="62" t="s">
        <v>300</v>
      </c>
      <c r="G4" s="62" t="s">
        <v>299</v>
      </c>
    </row>
    <row r="5" spans="1:18" x14ac:dyDescent="0.2">
      <c r="A5" s="99" t="s">
        <v>413</v>
      </c>
      <c r="B5" s="167">
        <v>0.28000000000000003</v>
      </c>
      <c r="C5" s="167">
        <v>7.0000000000000007E-2</v>
      </c>
      <c r="E5" s="99" t="s">
        <v>413</v>
      </c>
      <c r="F5" s="167">
        <v>1.1000000000000001</v>
      </c>
      <c r="G5" s="167">
        <v>4.21</v>
      </c>
    </row>
    <row r="6" spans="1:18" x14ac:dyDescent="0.2">
      <c r="A6" s="99" t="s">
        <v>412</v>
      </c>
      <c r="B6" s="167">
        <v>1.08</v>
      </c>
      <c r="C6" s="167">
        <v>0.84</v>
      </c>
      <c r="E6" s="99" t="s">
        <v>412</v>
      </c>
      <c r="F6" s="167">
        <v>5.3</v>
      </c>
      <c r="G6" s="167">
        <v>6.91</v>
      </c>
    </row>
    <row r="7" spans="1:18" x14ac:dyDescent="0.2">
      <c r="A7" s="99" t="s">
        <v>411</v>
      </c>
      <c r="B7" s="167">
        <v>1.73</v>
      </c>
      <c r="C7" s="167">
        <v>1.38</v>
      </c>
      <c r="E7" s="99" t="s">
        <v>411</v>
      </c>
      <c r="F7" s="167">
        <v>5.5</v>
      </c>
      <c r="G7" s="167">
        <v>6.62</v>
      </c>
    </row>
    <row r="8" spans="1:18" x14ac:dyDescent="0.2">
      <c r="A8" s="99" t="s">
        <v>410</v>
      </c>
      <c r="B8" s="167">
        <v>1.61</v>
      </c>
      <c r="C8" s="167">
        <v>2.0299999999999998</v>
      </c>
      <c r="E8" s="99" t="s">
        <v>410</v>
      </c>
      <c r="F8" s="167">
        <v>6.22</v>
      </c>
      <c r="G8" s="167">
        <v>8.01</v>
      </c>
    </row>
    <row r="9" spans="1:18" x14ac:dyDescent="0.2">
      <c r="A9" s="99" t="s">
        <v>409</v>
      </c>
      <c r="B9" s="167">
        <v>3.35</v>
      </c>
      <c r="C9" s="167">
        <v>4.2300000000000004</v>
      </c>
      <c r="E9" s="99" t="s">
        <v>409</v>
      </c>
      <c r="F9" s="167">
        <v>9.4</v>
      </c>
      <c r="G9" s="167">
        <v>8.67</v>
      </c>
    </row>
    <row r="10" spans="1:18" x14ac:dyDescent="0.2">
      <c r="A10" s="99" t="s">
        <v>408</v>
      </c>
      <c r="B10" s="167">
        <v>2.42</v>
      </c>
      <c r="C10" s="167">
        <v>5.8</v>
      </c>
      <c r="E10" s="99" t="s">
        <v>408</v>
      </c>
      <c r="F10" s="167">
        <v>11.01</v>
      </c>
      <c r="G10" s="167">
        <v>8.7899999999999991</v>
      </c>
    </row>
    <row r="11" spans="1:18" x14ac:dyDescent="0.2">
      <c r="A11" s="99" t="s">
        <v>407</v>
      </c>
      <c r="B11" s="167">
        <v>5.61</v>
      </c>
      <c r="C11" s="167">
        <v>7.32</v>
      </c>
      <c r="E11" s="99" t="s">
        <v>407</v>
      </c>
      <c r="F11" s="167">
        <v>8.23</v>
      </c>
      <c r="G11" s="167">
        <v>12.73</v>
      </c>
    </row>
    <row r="12" spans="1:18" x14ac:dyDescent="0.2">
      <c r="A12" s="99" t="s">
        <v>406</v>
      </c>
      <c r="B12" s="167">
        <v>5.57</v>
      </c>
      <c r="C12" s="167">
        <v>6.13</v>
      </c>
      <c r="E12" s="99" t="s">
        <v>406</v>
      </c>
      <c r="F12" s="167">
        <v>8.0500000000000007</v>
      </c>
      <c r="G12" s="167">
        <v>10.02</v>
      </c>
    </row>
    <row r="13" spans="1:18" x14ac:dyDescent="0.2">
      <c r="A13" s="99" t="s">
        <v>405</v>
      </c>
      <c r="B13" s="167">
        <v>8.7799999999999994</v>
      </c>
      <c r="C13" s="167">
        <v>8.26</v>
      </c>
      <c r="E13" s="99" t="s">
        <v>405</v>
      </c>
      <c r="F13" s="167">
        <v>9.66</v>
      </c>
      <c r="G13" s="167">
        <v>4.84</v>
      </c>
    </row>
    <row r="14" spans="1:18" x14ac:dyDescent="0.2">
      <c r="A14" s="99" t="s">
        <v>404</v>
      </c>
      <c r="B14" s="167">
        <v>9.15</v>
      </c>
      <c r="C14" s="167">
        <v>12.95</v>
      </c>
      <c r="E14" s="99" t="s">
        <v>404</v>
      </c>
      <c r="F14" s="167">
        <v>8.06</v>
      </c>
      <c r="G14" s="167">
        <v>8.6</v>
      </c>
    </row>
    <row r="15" spans="1:18" x14ac:dyDescent="0.2">
      <c r="A15" s="99" t="s">
        <v>403</v>
      </c>
      <c r="B15" s="167">
        <v>9.6300000000000008</v>
      </c>
      <c r="C15" s="167">
        <v>11.26</v>
      </c>
      <c r="E15" s="99" t="s">
        <v>403</v>
      </c>
      <c r="F15" s="167">
        <v>7.33</v>
      </c>
      <c r="G15" s="167">
        <v>7.81</v>
      </c>
    </row>
    <row r="16" spans="1:18" x14ac:dyDescent="0.2">
      <c r="A16" s="99" t="s">
        <v>402</v>
      </c>
      <c r="B16" s="167">
        <v>11.12</v>
      </c>
      <c r="C16" s="167">
        <v>10.79</v>
      </c>
      <c r="E16" s="99" t="s">
        <v>402</v>
      </c>
      <c r="F16" s="167">
        <v>6.31</v>
      </c>
      <c r="G16" s="167">
        <v>5.91</v>
      </c>
    </row>
    <row r="17" spans="1:8" x14ac:dyDescent="0.2">
      <c r="A17" s="99" t="s">
        <v>401</v>
      </c>
      <c r="B17" s="167">
        <v>12.62</v>
      </c>
      <c r="C17" s="167">
        <v>9.41</v>
      </c>
      <c r="E17" s="99" t="s">
        <v>401</v>
      </c>
      <c r="F17" s="167">
        <v>6.15</v>
      </c>
      <c r="G17" s="167">
        <v>2.41</v>
      </c>
    </row>
    <row r="18" spans="1:8" x14ac:dyDescent="0.2">
      <c r="A18" s="99" t="s">
        <v>400</v>
      </c>
      <c r="B18" s="167">
        <v>12.33</v>
      </c>
      <c r="C18" s="167">
        <v>5.16</v>
      </c>
      <c r="E18" s="99" t="s">
        <v>400</v>
      </c>
      <c r="F18" s="167">
        <v>3.41</v>
      </c>
      <c r="G18" s="167">
        <v>2.41</v>
      </c>
    </row>
    <row r="19" spans="1:8" x14ac:dyDescent="0.2">
      <c r="A19" s="99" t="s">
        <v>399</v>
      </c>
      <c r="B19" s="167">
        <v>7.24</v>
      </c>
      <c r="C19" s="167">
        <v>6.18</v>
      </c>
      <c r="E19" s="99" t="s">
        <v>399</v>
      </c>
      <c r="F19" s="167">
        <v>2.27</v>
      </c>
      <c r="G19" s="167">
        <v>1.02</v>
      </c>
    </row>
    <row r="20" spans="1:8" x14ac:dyDescent="0.2">
      <c r="A20" s="99" t="s">
        <v>398</v>
      </c>
      <c r="B20" s="167">
        <v>3.8</v>
      </c>
      <c r="C20" s="167">
        <v>3.62</v>
      </c>
      <c r="E20" s="99" t="s">
        <v>398</v>
      </c>
      <c r="F20" s="167">
        <v>1.45</v>
      </c>
      <c r="G20" s="167">
        <v>0.35</v>
      </c>
    </row>
    <row r="21" spans="1:8" x14ac:dyDescent="0.2">
      <c r="A21" s="99" t="s">
        <v>397</v>
      </c>
      <c r="B21" s="167">
        <v>1.59</v>
      </c>
      <c r="C21" s="167">
        <v>2.93</v>
      </c>
      <c r="E21" s="99" t="s">
        <v>397</v>
      </c>
      <c r="F21" s="167">
        <v>0.46</v>
      </c>
      <c r="G21" s="167">
        <v>0.2</v>
      </c>
    </row>
    <row r="22" spans="1:8" x14ac:dyDescent="0.2">
      <c r="A22" s="99" t="s">
        <v>396</v>
      </c>
      <c r="B22" s="167">
        <v>1.17</v>
      </c>
      <c r="C22" s="167">
        <v>0.73</v>
      </c>
      <c r="E22" s="99" t="s">
        <v>396</v>
      </c>
      <c r="F22" s="167">
        <v>0.09</v>
      </c>
      <c r="G22" s="167">
        <v>0.48</v>
      </c>
    </row>
    <row r="23" spans="1:8" ht="22.5" x14ac:dyDescent="0.2">
      <c r="A23" s="99" t="s">
        <v>395</v>
      </c>
      <c r="B23" s="167">
        <v>0.92</v>
      </c>
      <c r="C23" s="167">
        <v>0.94</v>
      </c>
      <c r="E23" s="99" t="s">
        <v>395</v>
      </c>
      <c r="F23" s="167">
        <v>0.09</v>
      </c>
      <c r="G23" s="167">
        <v>0.48</v>
      </c>
    </row>
    <row r="24" spans="1:8" x14ac:dyDescent="0.2">
      <c r="B24" s="37" t="s">
        <v>394</v>
      </c>
      <c r="F24" s="37" t="s">
        <v>393</v>
      </c>
    </row>
    <row r="25" spans="1:8" x14ac:dyDescent="0.2">
      <c r="A25" s="217" t="s">
        <v>458</v>
      </c>
      <c r="B25" s="222"/>
      <c r="C25" s="222"/>
      <c r="D25" s="222"/>
      <c r="E25" s="222"/>
      <c r="F25" s="222"/>
      <c r="G25" s="222"/>
      <c r="H25" s="222"/>
    </row>
    <row r="26" spans="1:8" x14ac:dyDescent="0.2">
      <c r="A26" s="222"/>
      <c r="B26" s="222"/>
      <c r="C26" s="222"/>
      <c r="D26" s="222"/>
      <c r="E26" s="222"/>
      <c r="F26" s="222"/>
      <c r="G26" s="222"/>
      <c r="H26" s="222"/>
    </row>
    <row r="27" spans="1:8" x14ac:dyDescent="0.2">
      <c r="A27" s="222"/>
      <c r="B27" s="222"/>
      <c r="C27" s="222"/>
      <c r="D27" s="222"/>
      <c r="E27" s="222"/>
      <c r="F27" s="222"/>
      <c r="G27" s="222"/>
      <c r="H27" s="222"/>
    </row>
    <row r="28" spans="1:8" x14ac:dyDescent="0.2">
      <c r="A28" s="222"/>
      <c r="B28" s="222"/>
      <c r="C28" s="222"/>
      <c r="D28" s="222"/>
      <c r="E28" s="222"/>
      <c r="F28" s="222"/>
      <c r="G28" s="222"/>
      <c r="H28" s="222"/>
    </row>
    <row r="29" spans="1:8" x14ac:dyDescent="0.2">
      <c r="A29" s="222"/>
      <c r="B29" s="222"/>
      <c r="C29" s="222"/>
      <c r="D29" s="222"/>
      <c r="E29" s="222"/>
      <c r="F29" s="222"/>
      <c r="G29" s="222"/>
      <c r="H29" s="222"/>
    </row>
    <row r="30" spans="1:8" x14ac:dyDescent="0.2">
      <c r="A30" s="222"/>
      <c r="B30" s="222"/>
      <c r="C30" s="222"/>
      <c r="D30" s="222"/>
      <c r="E30" s="222"/>
      <c r="F30" s="222"/>
      <c r="G30" s="222"/>
      <c r="H30" s="222"/>
    </row>
    <row r="31" spans="1:8" x14ac:dyDescent="0.2">
      <c r="A31" s="222"/>
      <c r="B31" s="222"/>
      <c r="C31" s="222"/>
      <c r="D31" s="222"/>
      <c r="E31" s="222"/>
      <c r="F31" s="222"/>
      <c r="G31" s="222"/>
      <c r="H31" s="222"/>
    </row>
    <row r="32" spans="1:8" x14ac:dyDescent="0.2">
      <c r="A32" s="222"/>
      <c r="B32" s="222"/>
      <c r="C32" s="222"/>
      <c r="D32" s="222"/>
      <c r="E32" s="222"/>
      <c r="F32" s="222"/>
      <c r="G32" s="222"/>
      <c r="H32" s="222"/>
    </row>
    <row r="33" spans="1:8" x14ac:dyDescent="0.2">
      <c r="A33" s="222"/>
      <c r="B33" s="222"/>
      <c r="C33" s="222"/>
      <c r="D33" s="222"/>
      <c r="E33" s="222"/>
      <c r="F33" s="222"/>
      <c r="G33" s="222"/>
      <c r="H33" s="222"/>
    </row>
  </sheetData>
  <mergeCells count="2">
    <mergeCell ref="A25:H33"/>
    <mergeCell ref="A1:I2"/>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baseColWidth="10" defaultRowHeight="11.25" x14ac:dyDescent="0.2"/>
  <cols>
    <col min="1" max="1" width="23.140625" style="6" customWidth="1"/>
    <col min="2" max="16384" width="11.42578125" style="6"/>
  </cols>
  <sheetData>
    <row r="1" spans="1:12" x14ac:dyDescent="0.2">
      <c r="A1" s="18" t="s">
        <v>460</v>
      </c>
      <c r="B1" s="18"/>
      <c r="C1" s="18"/>
      <c r="D1" s="18"/>
      <c r="E1" s="18"/>
      <c r="F1" s="18"/>
      <c r="G1" s="18"/>
      <c r="H1" s="18"/>
      <c r="I1" s="18"/>
      <c r="J1" s="18"/>
      <c r="K1" s="18"/>
      <c r="L1" s="18"/>
    </row>
    <row r="2" spans="1:12" x14ac:dyDescent="0.2">
      <c r="A2" s="18"/>
      <c r="B2" s="18"/>
      <c r="C2" s="18"/>
      <c r="D2" s="18"/>
      <c r="E2" s="18"/>
      <c r="F2" s="18"/>
      <c r="G2" s="18"/>
      <c r="H2" s="18"/>
      <c r="I2" s="18"/>
      <c r="J2" s="18"/>
      <c r="K2" s="18"/>
      <c r="L2" s="18"/>
    </row>
    <row r="3" spans="1:12" x14ac:dyDescent="0.2">
      <c r="E3" s="4" t="s">
        <v>322</v>
      </c>
    </row>
    <row r="4" spans="1:12" ht="22.5" x14ac:dyDescent="0.2">
      <c r="A4" s="44"/>
      <c r="B4" s="168" t="s">
        <v>6</v>
      </c>
      <c r="C4" s="168" t="s">
        <v>8</v>
      </c>
      <c r="D4" s="168" t="s">
        <v>13</v>
      </c>
      <c r="E4" s="168" t="s">
        <v>176</v>
      </c>
    </row>
    <row r="5" spans="1:12" x14ac:dyDescent="0.2">
      <c r="A5" s="171" t="s">
        <v>318</v>
      </c>
      <c r="B5" s="169">
        <v>21</v>
      </c>
      <c r="C5" s="169">
        <v>14</v>
      </c>
      <c r="D5" s="169">
        <v>8</v>
      </c>
      <c r="E5" s="170">
        <v>9</v>
      </c>
    </row>
    <row r="6" spans="1:12" x14ac:dyDescent="0.2">
      <c r="A6" s="171" t="s">
        <v>172</v>
      </c>
      <c r="B6" s="169">
        <v>55</v>
      </c>
      <c r="C6" s="169">
        <v>33</v>
      </c>
      <c r="D6" s="169">
        <v>25</v>
      </c>
      <c r="E6" s="170">
        <v>27</v>
      </c>
    </row>
    <row r="7" spans="1:12" x14ac:dyDescent="0.2">
      <c r="A7" s="171" t="s">
        <v>300</v>
      </c>
      <c r="B7" s="169">
        <v>28</v>
      </c>
      <c r="C7" s="169">
        <v>25</v>
      </c>
      <c r="D7" s="169">
        <v>21</v>
      </c>
      <c r="E7" s="170">
        <v>24</v>
      </c>
    </row>
    <row r="8" spans="1:12" x14ac:dyDescent="0.2">
      <c r="A8" s="171" t="s">
        <v>299</v>
      </c>
      <c r="B8" s="169">
        <v>42</v>
      </c>
      <c r="C8" s="169">
        <v>33</v>
      </c>
      <c r="D8" s="169">
        <v>25</v>
      </c>
      <c r="E8" s="170">
        <v>28</v>
      </c>
    </row>
    <row r="9" spans="1:12" x14ac:dyDescent="0.2">
      <c r="A9" s="172" t="s">
        <v>415</v>
      </c>
      <c r="B9" s="169">
        <v>34</v>
      </c>
      <c r="C9" s="169">
        <v>24</v>
      </c>
      <c r="D9" s="169">
        <v>16</v>
      </c>
      <c r="E9" s="170">
        <v>18</v>
      </c>
    </row>
    <row r="10" spans="1:12" ht="15" customHeight="1" x14ac:dyDescent="0.2">
      <c r="A10" s="217" t="s">
        <v>461</v>
      </c>
      <c r="B10" s="217"/>
      <c r="C10" s="217"/>
      <c r="D10" s="217"/>
      <c r="E10" s="217"/>
      <c r="F10" s="217"/>
      <c r="G10" s="217"/>
    </row>
    <row r="11" spans="1:12" x14ac:dyDescent="0.2">
      <c r="A11" s="217"/>
      <c r="B11" s="217"/>
      <c r="C11" s="217"/>
      <c r="D11" s="217"/>
      <c r="E11" s="217"/>
      <c r="F11" s="217"/>
      <c r="G11" s="217"/>
    </row>
    <row r="12" spans="1:12" x14ac:dyDescent="0.2">
      <c r="A12" s="217"/>
      <c r="B12" s="217"/>
      <c r="C12" s="217"/>
      <c r="D12" s="217"/>
      <c r="E12" s="217"/>
      <c r="F12" s="217"/>
      <c r="G12" s="217"/>
    </row>
    <row r="13" spans="1:12" x14ac:dyDescent="0.2">
      <c r="A13" s="217"/>
      <c r="B13" s="217"/>
      <c r="C13" s="217"/>
      <c r="D13" s="217"/>
      <c r="E13" s="217"/>
      <c r="F13" s="217"/>
      <c r="G13" s="217"/>
    </row>
    <row r="14" spans="1:12" x14ac:dyDescent="0.2">
      <c r="A14" s="217"/>
      <c r="B14" s="217"/>
      <c r="C14" s="217"/>
      <c r="D14" s="217"/>
      <c r="E14" s="217"/>
      <c r="F14" s="217"/>
      <c r="G14" s="217"/>
    </row>
    <row r="15" spans="1:12" x14ac:dyDescent="0.2">
      <c r="K15" s="42" t="s">
        <v>338</v>
      </c>
    </row>
  </sheetData>
  <mergeCells count="1">
    <mergeCell ref="A10:G14"/>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baseColWidth="10" defaultRowHeight="11.25" x14ac:dyDescent="0.2"/>
  <cols>
    <col min="1" max="1" width="11.42578125" style="6"/>
    <col min="2" max="2" width="20.140625" style="6" customWidth="1"/>
    <col min="3" max="4" width="16.85546875" style="6" customWidth="1"/>
    <col min="5" max="16384" width="11.42578125" style="6"/>
  </cols>
  <sheetData>
    <row r="1" spans="1:12" x14ac:dyDescent="0.2">
      <c r="A1" s="43" t="s">
        <v>462</v>
      </c>
      <c r="B1" s="43"/>
      <c r="C1" s="43"/>
      <c r="D1" s="43"/>
      <c r="E1" s="43"/>
      <c r="F1" s="43"/>
      <c r="G1" s="43"/>
      <c r="H1" s="43"/>
      <c r="I1" s="43"/>
      <c r="J1" s="43"/>
      <c r="K1" s="43"/>
      <c r="L1" s="43"/>
    </row>
    <row r="2" spans="1:12" x14ac:dyDescent="0.2">
      <c r="A2" s="43"/>
      <c r="B2" s="43"/>
      <c r="C2" s="43"/>
      <c r="D2" s="43"/>
      <c r="E2" s="43"/>
      <c r="F2" s="43"/>
      <c r="G2" s="43"/>
      <c r="H2" s="43"/>
      <c r="I2" s="43"/>
      <c r="J2" s="43"/>
      <c r="K2" s="43"/>
      <c r="L2" s="43"/>
    </row>
    <row r="3" spans="1:12" x14ac:dyDescent="0.2">
      <c r="A3" s="45"/>
      <c r="B3" s="45"/>
      <c r="C3" s="174" t="s">
        <v>418</v>
      </c>
      <c r="D3" s="174" t="s">
        <v>417</v>
      </c>
    </row>
    <row r="4" spans="1:12" ht="15" customHeight="1" x14ac:dyDescent="0.2">
      <c r="A4" s="236" t="s">
        <v>6</v>
      </c>
      <c r="B4" s="173" t="s">
        <v>318</v>
      </c>
      <c r="C4" s="169">
        <v>21.399874388842573</v>
      </c>
      <c r="D4" s="169">
        <v>21.361360205484083</v>
      </c>
    </row>
    <row r="5" spans="1:12" x14ac:dyDescent="0.2">
      <c r="A5" s="236"/>
      <c r="B5" s="173" t="s">
        <v>172</v>
      </c>
      <c r="C5" s="169">
        <v>58.284228502062604</v>
      </c>
      <c r="D5" s="169">
        <v>54.549620912074225</v>
      </c>
    </row>
    <row r="6" spans="1:12" x14ac:dyDescent="0.2">
      <c r="A6" s="236"/>
      <c r="B6" s="173" t="s">
        <v>300</v>
      </c>
      <c r="C6" s="169">
        <v>45.202751458974696</v>
      </c>
      <c r="D6" s="169">
        <v>27.805108124705214</v>
      </c>
    </row>
    <row r="7" spans="1:12" x14ac:dyDescent="0.2">
      <c r="A7" s="236"/>
      <c r="B7" s="173" t="s">
        <v>299</v>
      </c>
      <c r="C7" s="169">
        <v>60.053244896331918</v>
      </c>
      <c r="D7" s="169">
        <v>42.427233394257627</v>
      </c>
    </row>
    <row r="8" spans="1:12" ht="15" customHeight="1" x14ac:dyDescent="0.2">
      <c r="A8" s="236" t="s">
        <v>8</v>
      </c>
      <c r="B8" s="173" t="s">
        <v>318</v>
      </c>
      <c r="C8" s="169">
        <v>13.824478429028666</v>
      </c>
      <c r="D8" s="169">
        <v>13.807543884723827</v>
      </c>
    </row>
    <row r="9" spans="1:12" x14ac:dyDescent="0.2">
      <c r="A9" s="236"/>
      <c r="B9" s="173" t="s">
        <v>172</v>
      </c>
      <c r="C9" s="169">
        <v>33.643066243132566</v>
      </c>
      <c r="D9" s="169">
        <v>32.926365423928459</v>
      </c>
    </row>
    <row r="10" spans="1:12" x14ac:dyDescent="0.2">
      <c r="A10" s="236"/>
      <c r="B10" s="173" t="s">
        <v>300</v>
      </c>
      <c r="C10" s="169">
        <v>28.647727586928379</v>
      </c>
      <c r="D10" s="169">
        <v>25.212933620505012</v>
      </c>
    </row>
    <row r="11" spans="1:12" x14ac:dyDescent="0.2">
      <c r="A11" s="236"/>
      <c r="B11" s="173" t="s">
        <v>299</v>
      </c>
      <c r="C11" s="169">
        <v>35.996718440906577</v>
      </c>
      <c r="D11" s="169">
        <v>32.996605968115063</v>
      </c>
    </row>
    <row r="12" spans="1:12" ht="15" customHeight="1" x14ac:dyDescent="0.2">
      <c r="A12" s="236" t="s">
        <v>13</v>
      </c>
      <c r="B12" s="173" t="s">
        <v>318</v>
      </c>
      <c r="C12" s="169">
        <v>7.940464318773591</v>
      </c>
      <c r="D12" s="169">
        <v>7.9396055691345335</v>
      </c>
    </row>
    <row r="13" spans="1:12" ht="15" customHeight="1" x14ac:dyDescent="0.2">
      <c r="A13" s="236"/>
      <c r="B13" s="173" t="s">
        <v>172</v>
      </c>
      <c r="C13" s="169">
        <v>25.029998619352881</v>
      </c>
      <c r="D13" s="169">
        <v>25.006158769004198</v>
      </c>
    </row>
    <row r="14" spans="1:12" x14ac:dyDescent="0.2">
      <c r="A14" s="236"/>
      <c r="B14" s="173" t="s">
        <v>300</v>
      </c>
      <c r="C14" s="169">
        <v>21.817138667278059</v>
      </c>
      <c r="D14" s="169">
        <v>21.396198077440665</v>
      </c>
    </row>
    <row r="15" spans="1:12" ht="15" customHeight="1" x14ac:dyDescent="0.2">
      <c r="A15" s="236"/>
      <c r="B15" s="173" t="s">
        <v>299</v>
      </c>
      <c r="C15" s="169">
        <v>24.814009043290977</v>
      </c>
      <c r="D15" s="169">
        <v>24.609075282731361</v>
      </c>
    </row>
    <row r="16" spans="1:12" ht="15" customHeight="1" x14ac:dyDescent="0.2">
      <c r="A16" s="217" t="s">
        <v>416</v>
      </c>
      <c r="B16" s="217"/>
      <c r="C16" s="217"/>
      <c r="D16" s="217"/>
      <c r="E16" s="217"/>
    </row>
    <row r="17" spans="1:7" x14ac:dyDescent="0.2">
      <c r="A17" s="217"/>
      <c r="B17" s="217"/>
      <c r="C17" s="217"/>
      <c r="D17" s="217"/>
      <c r="E17" s="217"/>
    </row>
    <row r="18" spans="1:7" x14ac:dyDescent="0.2">
      <c r="A18" s="217"/>
      <c r="B18" s="217"/>
      <c r="C18" s="217"/>
      <c r="D18" s="217"/>
      <c r="E18" s="217"/>
    </row>
    <row r="19" spans="1:7" x14ac:dyDescent="0.2">
      <c r="A19" s="217"/>
      <c r="B19" s="217"/>
      <c r="C19" s="217"/>
      <c r="D19" s="217"/>
      <c r="E19" s="217"/>
    </row>
    <row r="20" spans="1:7" x14ac:dyDescent="0.2">
      <c r="A20" s="217"/>
      <c r="B20" s="217"/>
      <c r="C20" s="217"/>
      <c r="D20" s="217"/>
      <c r="E20" s="217"/>
      <c r="G20" s="42" t="s">
        <v>322</v>
      </c>
    </row>
    <row r="21" spans="1:7" x14ac:dyDescent="0.2">
      <c r="A21" s="217"/>
      <c r="B21" s="217"/>
      <c r="C21" s="217"/>
      <c r="D21" s="217"/>
      <c r="E21" s="217"/>
    </row>
    <row r="22" spans="1:7" x14ac:dyDescent="0.2">
      <c r="A22" s="217"/>
      <c r="B22" s="217"/>
      <c r="C22" s="217"/>
      <c r="D22" s="217"/>
      <c r="E22" s="217"/>
    </row>
  </sheetData>
  <mergeCells count="4">
    <mergeCell ref="A4:A7"/>
    <mergeCell ref="A8:A11"/>
    <mergeCell ref="A12:A15"/>
    <mergeCell ref="A16:E22"/>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sheetViews>
  <sheetFormatPr baseColWidth="10" defaultRowHeight="11.25" x14ac:dyDescent="0.2"/>
  <cols>
    <col min="1" max="1" width="36.5703125" style="6" customWidth="1"/>
    <col min="2" max="2" width="17.85546875" style="6" customWidth="1"/>
    <col min="3" max="3" width="15" style="6" customWidth="1"/>
    <col min="4" max="4" width="15.140625" style="6" customWidth="1"/>
    <col min="5" max="5" width="17.140625" style="6" customWidth="1"/>
    <col min="6" max="6" width="18.140625" style="6" customWidth="1"/>
    <col min="7" max="8" width="15.28515625" style="6" customWidth="1"/>
    <col min="9" max="9" width="17" style="6" customWidth="1"/>
    <col min="10" max="10" width="17.42578125" style="6" customWidth="1"/>
    <col min="11" max="11" width="14.28515625" style="6" customWidth="1"/>
    <col min="12" max="12" width="14.42578125" style="6" customWidth="1"/>
    <col min="13" max="13" width="17.42578125" style="6" customWidth="1"/>
    <col min="14" max="14" width="17.5703125" style="6" customWidth="1"/>
    <col min="15" max="15" width="14.42578125" style="6" customWidth="1"/>
    <col min="16" max="16" width="14.5703125" style="6" customWidth="1"/>
    <col min="17" max="17" width="17.28515625" style="6" customWidth="1"/>
    <col min="18" max="18" width="18.140625" style="6" customWidth="1"/>
    <col min="19" max="19" width="14.28515625" style="6" customWidth="1"/>
    <col min="20" max="20" width="14.7109375" style="6" customWidth="1"/>
    <col min="21" max="21" width="17" style="6" customWidth="1"/>
    <col min="22" max="16384" width="11.42578125" style="6"/>
  </cols>
  <sheetData>
    <row r="1" spans="1:21" ht="11.25" customHeight="1" x14ac:dyDescent="0.2">
      <c r="A1" s="215" t="s">
        <v>420</v>
      </c>
      <c r="B1" s="215"/>
      <c r="C1" s="215"/>
      <c r="D1" s="215"/>
      <c r="E1" s="215"/>
      <c r="F1" s="215"/>
      <c r="G1" s="33"/>
      <c r="H1" s="33"/>
      <c r="I1" s="33"/>
    </row>
    <row r="3" spans="1:21" x14ac:dyDescent="0.2">
      <c r="E3" s="4" t="s">
        <v>331</v>
      </c>
      <c r="F3" s="11"/>
      <c r="G3" s="11"/>
      <c r="H3" s="11"/>
      <c r="I3" s="11"/>
      <c r="J3" s="11"/>
      <c r="K3" s="11"/>
      <c r="L3" s="11"/>
      <c r="M3" s="11"/>
      <c r="N3" s="11"/>
      <c r="O3" s="11"/>
      <c r="P3" s="11"/>
      <c r="Q3" s="11"/>
      <c r="R3" s="11"/>
      <c r="S3" s="11"/>
      <c r="T3" s="11"/>
      <c r="U3" s="11"/>
    </row>
    <row r="4" spans="1:21" ht="22.5" x14ac:dyDescent="0.2">
      <c r="A4" s="46"/>
      <c r="B4" s="62" t="s">
        <v>463</v>
      </c>
      <c r="C4" s="62" t="s">
        <v>464</v>
      </c>
      <c r="D4" s="62" t="s">
        <v>465</v>
      </c>
      <c r="E4" s="62" t="s">
        <v>466</v>
      </c>
      <c r="F4" s="11"/>
      <c r="G4" s="11"/>
      <c r="H4" s="11"/>
      <c r="I4" s="11"/>
      <c r="J4" s="11"/>
      <c r="K4" s="11"/>
      <c r="L4" s="11"/>
      <c r="M4" s="11"/>
      <c r="N4" s="11"/>
      <c r="O4" s="11"/>
      <c r="P4" s="11"/>
      <c r="Q4" s="11"/>
      <c r="R4" s="11"/>
      <c r="S4" s="11"/>
      <c r="T4" s="11"/>
      <c r="U4" s="11"/>
    </row>
    <row r="5" spans="1:21" x14ac:dyDescent="0.2">
      <c r="A5" s="160" t="s">
        <v>302</v>
      </c>
      <c r="B5" s="61">
        <v>930</v>
      </c>
      <c r="C5" s="61">
        <v>1650</v>
      </c>
      <c r="D5" s="61">
        <v>4290</v>
      </c>
      <c r="E5" s="61">
        <v>3440</v>
      </c>
      <c r="F5" s="11"/>
      <c r="G5" s="11"/>
      <c r="H5" s="11"/>
      <c r="I5" s="11"/>
      <c r="J5" s="11"/>
      <c r="K5" s="11"/>
      <c r="L5" s="11"/>
      <c r="M5" s="11"/>
      <c r="N5" s="11"/>
      <c r="O5" s="11"/>
      <c r="P5" s="11"/>
      <c r="Q5" s="11"/>
      <c r="R5" s="11"/>
      <c r="S5" s="11"/>
      <c r="T5" s="11"/>
      <c r="U5" s="11"/>
    </row>
    <row r="6" spans="1:21" ht="15" customHeight="1" x14ac:dyDescent="0.2">
      <c r="A6" s="160" t="s">
        <v>172</v>
      </c>
      <c r="B6" s="61">
        <v>740</v>
      </c>
      <c r="C6" s="61">
        <v>1840</v>
      </c>
      <c r="D6" s="61">
        <v>3700</v>
      </c>
      <c r="E6" s="61">
        <v>3180</v>
      </c>
      <c r="F6" s="11"/>
      <c r="G6" s="11"/>
      <c r="H6" s="11"/>
      <c r="I6" s="11"/>
      <c r="J6" s="11"/>
      <c r="K6" s="11"/>
      <c r="L6" s="11"/>
      <c r="M6" s="11"/>
      <c r="N6" s="11"/>
      <c r="O6" s="11"/>
      <c r="P6" s="11"/>
      <c r="Q6" s="11"/>
      <c r="R6" s="11"/>
      <c r="S6" s="11"/>
      <c r="T6" s="11"/>
      <c r="U6" s="11"/>
    </row>
    <row r="7" spans="1:21" x14ac:dyDescent="0.2">
      <c r="A7" s="160" t="s">
        <v>419</v>
      </c>
      <c r="B7" s="61">
        <v>890</v>
      </c>
      <c r="C7" s="61">
        <v>1510</v>
      </c>
      <c r="D7" s="61">
        <v>2370</v>
      </c>
      <c r="E7" s="61">
        <v>1510</v>
      </c>
    </row>
    <row r="8" spans="1:21" x14ac:dyDescent="0.2">
      <c r="A8" s="160" t="s">
        <v>299</v>
      </c>
      <c r="B8" s="61">
        <v>620</v>
      </c>
      <c r="C8" s="61">
        <v>1270</v>
      </c>
      <c r="D8" s="61">
        <v>2630</v>
      </c>
      <c r="E8" s="61">
        <v>1720</v>
      </c>
    </row>
    <row r="9" spans="1:21" x14ac:dyDescent="0.2">
      <c r="A9" s="160" t="s">
        <v>295</v>
      </c>
      <c r="B9" s="61">
        <v>790</v>
      </c>
      <c r="C9" s="61">
        <v>1560</v>
      </c>
      <c r="D9" s="61">
        <v>3660</v>
      </c>
      <c r="E9" s="61">
        <v>2670</v>
      </c>
    </row>
    <row r="10" spans="1:21" x14ac:dyDescent="0.2">
      <c r="A10" s="217" t="s">
        <v>467</v>
      </c>
      <c r="B10" s="217"/>
      <c r="C10" s="217"/>
      <c r="D10" s="217"/>
      <c r="E10" s="217"/>
      <c r="F10" s="217"/>
      <c r="G10" s="217"/>
      <c r="H10" s="217"/>
      <c r="I10" s="217"/>
      <c r="J10" s="217"/>
      <c r="K10" s="217"/>
      <c r="L10" s="217"/>
      <c r="M10" s="217"/>
    </row>
    <row r="11" spans="1:21" x14ac:dyDescent="0.2">
      <c r="A11" s="217"/>
      <c r="B11" s="217"/>
      <c r="C11" s="217"/>
      <c r="D11" s="217"/>
      <c r="E11" s="217"/>
      <c r="F11" s="217"/>
      <c r="G11" s="217"/>
      <c r="H11" s="217"/>
      <c r="I11" s="217"/>
      <c r="J11" s="217"/>
      <c r="K11" s="217"/>
      <c r="L11" s="217"/>
      <c r="M11" s="217"/>
    </row>
    <row r="12" spans="1:21" x14ac:dyDescent="0.2">
      <c r="A12" s="217"/>
      <c r="B12" s="217"/>
      <c r="C12" s="217"/>
      <c r="D12" s="217"/>
      <c r="E12" s="217"/>
      <c r="F12" s="217"/>
      <c r="G12" s="217"/>
      <c r="H12" s="217"/>
      <c r="I12" s="217"/>
      <c r="J12" s="217"/>
      <c r="K12" s="217"/>
      <c r="L12" s="217"/>
      <c r="M12" s="217"/>
    </row>
    <row r="13" spans="1:21" ht="3.75" customHeight="1" x14ac:dyDescent="0.2">
      <c r="A13" s="217"/>
      <c r="B13" s="217"/>
      <c r="C13" s="217"/>
      <c r="D13" s="217"/>
      <c r="E13" s="217"/>
      <c r="F13" s="217"/>
      <c r="G13" s="217"/>
      <c r="H13" s="217"/>
      <c r="I13" s="217"/>
      <c r="J13" s="217"/>
      <c r="K13" s="217"/>
      <c r="L13" s="217"/>
      <c r="M13" s="217"/>
    </row>
  </sheetData>
  <mergeCells count="2">
    <mergeCell ref="A10:M13"/>
    <mergeCell ref="A1:F1"/>
  </mergeCells>
  <pageMargins left="0.7" right="0.7" top="0.75" bottom="0.75" header="0.3" footer="0.3"/>
  <pageSetup paperSize="9" orientation="portrait" verticalDpi="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workbookViewId="0"/>
  </sheetViews>
  <sheetFormatPr baseColWidth="10" defaultRowHeight="11.25" x14ac:dyDescent="0.2"/>
  <cols>
    <col min="1" max="1" width="23.28515625" style="6" customWidth="1"/>
    <col min="2" max="2" width="17.85546875" style="6" customWidth="1"/>
    <col min="3" max="3" width="14.28515625" style="6" customWidth="1"/>
    <col min="4" max="4" width="14.7109375" style="6" customWidth="1"/>
    <col min="5" max="5" width="17.28515625" style="6" customWidth="1"/>
    <col min="6" max="6" width="17.5703125" style="6" customWidth="1"/>
    <col min="7" max="7" width="14.28515625" style="6" customWidth="1"/>
    <col min="8" max="8" width="14.7109375" style="6" customWidth="1"/>
    <col min="9" max="9" width="17.42578125" style="6" customWidth="1"/>
    <col min="10" max="10" width="17.7109375" style="6" customWidth="1"/>
    <col min="11" max="11" width="14.140625" style="6" customWidth="1"/>
    <col min="12" max="12" width="14.7109375" style="6" customWidth="1"/>
    <col min="13" max="13" width="17.42578125" style="6" customWidth="1"/>
    <col min="14" max="14" width="17.7109375" style="6" customWidth="1"/>
    <col min="15" max="15" width="14.28515625" style="6" customWidth="1"/>
    <col min="16" max="16" width="14.7109375" style="6" customWidth="1"/>
    <col min="17" max="17" width="17.28515625" style="6" customWidth="1"/>
    <col min="18" max="18" width="17.85546875" style="6" customWidth="1"/>
    <col min="19" max="19" width="14.42578125" style="6" customWidth="1"/>
    <col min="20" max="20" width="14.7109375" style="6" customWidth="1"/>
    <col min="21" max="21" width="17.28515625" style="6" customWidth="1"/>
    <col min="22" max="16384" width="11.42578125" style="6"/>
  </cols>
  <sheetData>
    <row r="1" spans="1:22" x14ac:dyDescent="0.2">
      <c r="A1" s="18" t="s">
        <v>422</v>
      </c>
      <c r="B1" s="18"/>
      <c r="C1" s="18"/>
      <c r="D1" s="18"/>
      <c r="E1" s="18"/>
      <c r="F1" s="18"/>
      <c r="G1" s="18"/>
      <c r="H1" s="18"/>
      <c r="I1" s="18"/>
      <c r="J1" s="18"/>
      <c r="K1" s="18"/>
    </row>
    <row r="3" spans="1:22" x14ac:dyDescent="0.2">
      <c r="E3" s="4" t="s">
        <v>331</v>
      </c>
      <c r="F3" s="11"/>
      <c r="G3" s="11"/>
      <c r="H3" s="11"/>
      <c r="I3" s="11"/>
      <c r="J3" s="11"/>
      <c r="K3" s="11"/>
      <c r="L3" s="11"/>
      <c r="M3" s="11"/>
      <c r="N3" s="11"/>
      <c r="O3" s="11"/>
      <c r="P3" s="11"/>
      <c r="Q3" s="11"/>
      <c r="R3" s="11"/>
      <c r="S3" s="11"/>
      <c r="T3" s="11"/>
      <c r="U3" s="11"/>
      <c r="V3" s="11"/>
    </row>
    <row r="4" spans="1:22" ht="22.5" x14ac:dyDescent="0.2">
      <c r="A4" s="47"/>
      <c r="B4" s="175" t="s">
        <v>463</v>
      </c>
      <c r="C4" s="175" t="s">
        <v>464</v>
      </c>
      <c r="D4" s="175" t="s">
        <v>465</v>
      </c>
      <c r="E4" s="175" t="s">
        <v>468</v>
      </c>
      <c r="F4" s="11"/>
      <c r="G4" s="11"/>
      <c r="H4" s="11"/>
      <c r="I4" s="11"/>
      <c r="J4" s="11"/>
      <c r="K4" s="11"/>
      <c r="L4" s="11"/>
      <c r="M4" s="11"/>
      <c r="N4" s="11"/>
      <c r="O4" s="11"/>
      <c r="P4" s="11"/>
      <c r="Q4" s="11"/>
      <c r="R4" s="11"/>
      <c r="S4" s="11"/>
      <c r="T4" s="11"/>
      <c r="U4" s="11"/>
      <c r="V4" s="11"/>
    </row>
    <row r="5" spans="1:22" x14ac:dyDescent="0.2">
      <c r="A5" s="160" t="s">
        <v>421</v>
      </c>
      <c r="B5" s="61">
        <v>640</v>
      </c>
      <c r="C5" s="61">
        <v>1140</v>
      </c>
      <c r="D5" s="61">
        <v>2840</v>
      </c>
      <c r="E5" s="61">
        <v>2290</v>
      </c>
      <c r="F5" s="11"/>
      <c r="G5" s="11"/>
      <c r="H5" s="11"/>
      <c r="I5" s="11"/>
      <c r="J5" s="11"/>
      <c r="K5" s="11"/>
      <c r="L5" s="11"/>
      <c r="M5" s="11"/>
      <c r="N5" s="11"/>
      <c r="O5" s="11"/>
      <c r="P5" s="11"/>
      <c r="Q5" s="11"/>
      <c r="R5" s="11"/>
      <c r="S5" s="11"/>
      <c r="T5" s="11"/>
      <c r="U5" s="11"/>
      <c r="V5" s="11"/>
    </row>
    <row r="6" spans="1:22" x14ac:dyDescent="0.2">
      <c r="A6" s="160" t="s">
        <v>172</v>
      </c>
      <c r="B6" s="61">
        <v>330</v>
      </c>
      <c r="C6" s="61">
        <v>890</v>
      </c>
      <c r="D6" s="61">
        <v>2050</v>
      </c>
      <c r="E6" s="61">
        <v>1740</v>
      </c>
      <c r="F6" s="11"/>
      <c r="G6" s="11"/>
      <c r="H6" s="11"/>
      <c r="I6" s="11"/>
      <c r="J6" s="11"/>
      <c r="K6" s="11"/>
      <c r="L6" s="11"/>
      <c r="M6" s="11"/>
      <c r="N6" s="11"/>
      <c r="O6" s="11"/>
      <c r="P6" s="11"/>
      <c r="Q6" s="11"/>
      <c r="R6" s="11"/>
      <c r="S6" s="11"/>
      <c r="T6" s="11"/>
      <c r="U6" s="11"/>
      <c r="V6" s="11"/>
    </row>
    <row r="7" spans="1:22" x14ac:dyDescent="0.2">
      <c r="A7" s="160" t="s">
        <v>419</v>
      </c>
      <c r="B7" s="61">
        <v>530</v>
      </c>
      <c r="C7" s="61">
        <v>960</v>
      </c>
      <c r="D7" s="61">
        <v>1650</v>
      </c>
      <c r="E7" s="61">
        <v>990</v>
      </c>
      <c r="F7" s="11"/>
      <c r="G7" s="11"/>
      <c r="H7" s="11"/>
      <c r="I7" s="11"/>
      <c r="J7" s="11"/>
      <c r="K7" s="11"/>
      <c r="L7" s="11"/>
      <c r="M7" s="11"/>
      <c r="N7" s="11"/>
      <c r="O7" s="11"/>
      <c r="P7" s="11"/>
      <c r="Q7" s="11"/>
      <c r="R7" s="11"/>
      <c r="S7" s="11"/>
      <c r="T7" s="11"/>
      <c r="U7" s="11"/>
      <c r="V7" s="11"/>
    </row>
    <row r="8" spans="1:22" x14ac:dyDescent="0.2">
      <c r="A8" s="160" t="s">
        <v>299</v>
      </c>
      <c r="B8" s="61">
        <v>390</v>
      </c>
      <c r="C8" s="61">
        <v>870</v>
      </c>
      <c r="D8" s="61">
        <v>1840</v>
      </c>
      <c r="E8" s="61">
        <v>1190</v>
      </c>
      <c r="F8" s="11"/>
      <c r="G8" s="11"/>
      <c r="H8" s="11"/>
      <c r="I8" s="11"/>
      <c r="J8" s="11"/>
      <c r="K8" s="11"/>
      <c r="L8" s="11"/>
      <c r="M8" s="11"/>
      <c r="N8" s="11"/>
      <c r="O8" s="11"/>
      <c r="P8" s="11"/>
      <c r="Q8" s="11"/>
      <c r="R8" s="11"/>
      <c r="S8" s="11"/>
      <c r="T8" s="11"/>
      <c r="U8" s="11"/>
      <c r="V8" s="11"/>
    </row>
    <row r="9" spans="1:22" x14ac:dyDescent="0.2">
      <c r="A9" s="160" t="s">
        <v>295</v>
      </c>
      <c r="B9" s="61">
        <v>490</v>
      </c>
      <c r="C9" s="61">
        <v>1000</v>
      </c>
      <c r="D9" s="61">
        <v>2360</v>
      </c>
      <c r="E9" s="61">
        <v>1710</v>
      </c>
      <c r="F9" s="11"/>
      <c r="G9" s="11"/>
      <c r="H9" s="11"/>
      <c r="I9" s="11"/>
      <c r="J9" s="11"/>
      <c r="K9" s="11"/>
      <c r="L9" s="11"/>
      <c r="M9" s="11"/>
      <c r="N9" s="11"/>
      <c r="O9" s="11"/>
      <c r="P9" s="11"/>
      <c r="Q9" s="11"/>
      <c r="R9" s="11"/>
      <c r="S9" s="11"/>
      <c r="T9" s="11"/>
      <c r="U9" s="11"/>
      <c r="V9" s="11"/>
    </row>
    <row r="10" spans="1:22" x14ac:dyDescent="0.2">
      <c r="A10" s="217" t="s">
        <v>469</v>
      </c>
      <c r="B10" s="217"/>
      <c r="C10" s="217"/>
      <c r="D10" s="217"/>
      <c r="E10" s="217"/>
      <c r="F10" s="217"/>
      <c r="G10" s="217"/>
      <c r="H10" s="217"/>
      <c r="I10" s="217"/>
      <c r="J10" s="217"/>
    </row>
    <row r="11" spans="1:22" x14ac:dyDescent="0.2">
      <c r="A11" s="217"/>
      <c r="B11" s="217"/>
      <c r="C11" s="217"/>
      <c r="D11" s="217"/>
      <c r="E11" s="217"/>
      <c r="F11" s="217"/>
      <c r="G11" s="217"/>
      <c r="H11" s="217"/>
      <c r="I11" s="217"/>
      <c r="J11" s="217"/>
    </row>
    <row r="12" spans="1:22" x14ac:dyDescent="0.2">
      <c r="A12" s="217"/>
      <c r="B12" s="217"/>
      <c r="C12" s="217"/>
      <c r="D12" s="217"/>
      <c r="E12" s="217"/>
      <c r="F12" s="217"/>
      <c r="G12" s="217"/>
      <c r="H12" s="217"/>
      <c r="I12" s="217"/>
      <c r="J12" s="217"/>
    </row>
    <row r="13" spans="1:22" x14ac:dyDescent="0.2">
      <c r="A13" s="217"/>
      <c r="B13" s="217"/>
      <c r="C13" s="217"/>
      <c r="D13" s="217"/>
      <c r="E13" s="217"/>
      <c r="F13" s="217"/>
      <c r="G13" s="217"/>
      <c r="H13" s="217"/>
      <c r="I13" s="217"/>
      <c r="J13" s="217"/>
    </row>
    <row r="14" spans="1:22" x14ac:dyDescent="0.2">
      <c r="A14" s="217"/>
      <c r="B14" s="217"/>
      <c r="C14" s="217"/>
      <c r="D14" s="217"/>
      <c r="E14" s="217"/>
      <c r="F14" s="217"/>
      <c r="G14" s="217"/>
      <c r="H14" s="217"/>
      <c r="I14" s="217"/>
      <c r="J14" s="217"/>
    </row>
    <row r="22" ht="15" customHeight="1" x14ac:dyDescent="0.2"/>
  </sheetData>
  <mergeCells count="1">
    <mergeCell ref="A10:J14"/>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heetViews>
  <sheetFormatPr baseColWidth="10" defaultRowHeight="11.25" x14ac:dyDescent="0.2"/>
  <cols>
    <col min="1" max="1" width="24.140625" style="6" customWidth="1"/>
    <col min="2" max="2" width="16.28515625" style="6" customWidth="1"/>
    <col min="3" max="3" width="22" style="6" customWidth="1"/>
    <col min="4" max="4" width="21.42578125" style="6" customWidth="1"/>
    <col min="5" max="5" width="18.42578125" style="6" customWidth="1"/>
    <col min="6" max="16384" width="11.42578125" style="6"/>
  </cols>
  <sheetData>
    <row r="1" spans="1:11" x14ac:dyDescent="0.2">
      <c r="A1" s="208" t="s">
        <v>423</v>
      </c>
      <c r="B1" s="208"/>
      <c r="C1" s="208"/>
      <c r="D1" s="208"/>
      <c r="E1" s="208"/>
      <c r="F1" s="208"/>
      <c r="G1" s="208"/>
      <c r="H1" s="208"/>
      <c r="I1" s="208"/>
      <c r="J1" s="208"/>
      <c r="K1" s="208"/>
    </row>
    <row r="2" spans="1:11" x14ac:dyDescent="0.2">
      <c r="A2" s="18"/>
      <c r="B2" s="18"/>
      <c r="C2" s="18"/>
      <c r="D2" s="18"/>
      <c r="E2" s="18"/>
      <c r="F2" s="18"/>
      <c r="G2" s="18"/>
      <c r="H2" s="18"/>
      <c r="I2" s="18"/>
      <c r="J2" s="18"/>
    </row>
    <row r="3" spans="1:11" x14ac:dyDescent="0.2">
      <c r="E3" s="42" t="s">
        <v>338</v>
      </c>
    </row>
    <row r="4" spans="1:11" x14ac:dyDescent="0.2">
      <c r="A4" s="49"/>
      <c r="B4" s="161" t="s">
        <v>50</v>
      </c>
      <c r="C4" s="161" t="s">
        <v>67</v>
      </c>
      <c r="D4" s="161" t="s">
        <v>68</v>
      </c>
      <c r="E4" s="161" t="s">
        <v>69</v>
      </c>
    </row>
    <row r="5" spans="1:11" x14ac:dyDescent="0.2">
      <c r="A5" s="161" t="s">
        <v>318</v>
      </c>
      <c r="B5" s="34">
        <v>18.861249111738672</v>
      </c>
      <c r="C5" s="34">
        <v>20.569380089223397</v>
      </c>
      <c r="D5" s="34">
        <v>23.657078406968523</v>
      </c>
      <c r="E5" s="34">
        <v>30.324944925600324</v>
      </c>
    </row>
    <row r="6" spans="1:11" x14ac:dyDescent="0.2">
      <c r="A6" s="161" t="s">
        <v>172</v>
      </c>
      <c r="B6" s="34">
        <v>51.282481941246402</v>
      </c>
      <c r="C6" s="34">
        <v>51.012523742024072</v>
      </c>
      <c r="D6" s="34">
        <v>53.044698604416411</v>
      </c>
      <c r="E6" s="34">
        <v>76.50346893442908</v>
      </c>
    </row>
    <row r="7" spans="1:11" x14ac:dyDescent="0.2">
      <c r="A7" s="161" t="s">
        <v>300</v>
      </c>
      <c r="B7" s="34">
        <v>26.773061319804881</v>
      </c>
      <c r="C7" s="34">
        <v>27.229467560893255</v>
      </c>
      <c r="D7" s="34">
        <v>25.955231796203076</v>
      </c>
      <c r="E7" s="34">
        <v>32.82082943771686</v>
      </c>
    </row>
    <row r="8" spans="1:11" x14ac:dyDescent="0.2">
      <c r="A8" s="161" t="s">
        <v>299</v>
      </c>
      <c r="B8" s="34">
        <v>35.289650799212033</v>
      </c>
      <c r="C8" s="34">
        <v>37.005663638838769</v>
      </c>
      <c r="D8" s="34">
        <v>45.22944597995869</v>
      </c>
      <c r="E8" s="34">
        <v>61.999240488513109</v>
      </c>
    </row>
    <row r="9" spans="1:11" ht="63" customHeight="1" x14ac:dyDescent="0.2">
      <c r="A9" s="217" t="s">
        <v>470</v>
      </c>
      <c r="B9" s="217"/>
      <c r="C9" s="217"/>
      <c r="D9" s="217"/>
      <c r="E9" s="217"/>
      <c r="F9" s="48"/>
      <c r="G9" s="48"/>
    </row>
    <row r="10" spans="1:11" ht="11.25" customHeight="1" x14ac:dyDescent="0.2">
      <c r="A10" s="48"/>
      <c r="B10" s="48"/>
      <c r="C10" s="48"/>
      <c r="D10" s="48"/>
      <c r="E10" s="48"/>
      <c r="F10" s="48"/>
      <c r="G10" s="48"/>
    </row>
    <row r="11" spans="1:11" x14ac:dyDescent="0.2">
      <c r="A11" s="48"/>
      <c r="B11" s="48"/>
      <c r="C11" s="48"/>
      <c r="D11" s="48"/>
      <c r="E11" s="48"/>
      <c r="F11" s="48"/>
      <c r="G11" s="48"/>
    </row>
    <row r="12" spans="1:11" x14ac:dyDescent="0.2">
      <c r="A12" s="48"/>
      <c r="B12" s="48"/>
      <c r="C12" s="48"/>
      <c r="D12" s="48"/>
      <c r="E12" s="48"/>
      <c r="F12" s="48"/>
      <c r="G12" s="48"/>
    </row>
    <row r="13" spans="1:11" x14ac:dyDescent="0.2">
      <c r="A13" s="48"/>
      <c r="B13" s="48"/>
      <c r="C13" s="48"/>
      <c r="D13" s="48"/>
      <c r="E13" s="48"/>
      <c r="F13" s="48"/>
      <c r="G13" s="48"/>
    </row>
    <row r="14" spans="1:11" x14ac:dyDescent="0.2">
      <c r="A14" s="48"/>
      <c r="B14" s="48"/>
      <c r="C14" s="48"/>
      <c r="D14" s="48"/>
      <c r="E14" s="48"/>
      <c r="F14" s="48"/>
      <c r="G14" s="48"/>
    </row>
    <row r="15" spans="1:11" x14ac:dyDescent="0.2">
      <c r="A15" s="48"/>
      <c r="B15" s="48"/>
      <c r="C15" s="48"/>
      <c r="D15" s="48"/>
      <c r="E15" s="48"/>
      <c r="F15" s="48"/>
      <c r="G15" s="48"/>
    </row>
    <row r="16" spans="1:11" x14ac:dyDescent="0.2">
      <c r="A16" s="48"/>
      <c r="B16" s="48"/>
      <c r="C16" s="48"/>
      <c r="D16" s="48"/>
      <c r="E16" s="48"/>
      <c r="F16" s="48"/>
      <c r="G16" s="48"/>
    </row>
  </sheetData>
  <mergeCells count="2">
    <mergeCell ref="A1:K1"/>
    <mergeCell ref="A9:E9"/>
  </mergeCells>
  <pageMargins left="0.7" right="0.7" top="0.75" bottom="0.75" header="0.3" footer="0.3"/>
  <pageSetup paperSize="9" orientation="portrait" verticalDpi="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baseColWidth="10" defaultRowHeight="11.25" x14ac:dyDescent="0.2"/>
  <cols>
    <col min="1" max="1" width="25.85546875" style="6" customWidth="1"/>
    <col min="2" max="2" width="16.42578125" style="6" customWidth="1"/>
    <col min="3" max="3" width="17.140625" style="6" customWidth="1"/>
    <col min="4" max="4" width="19" style="6" customWidth="1"/>
    <col min="5" max="5" width="21.42578125" style="6" customWidth="1"/>
    <col min="6" max="6" width="17.5703125" style="6" customWidth="1"/>
    <col min="7" max="16384" width="11.42578125" style="6"/>
  </cols>
  <sheetData>
    <row r="1" spans="1:8" ht="15" customHeight="1" x14ac:dyDescent="0.2">
      <c r="A1" s="215" t="s">
        <v>425</v>
      </c>
      <c r="B1" s="215"/>
      <c r="C1" s="215"/>
      <c r="D1" s="215"/>
      <c r="E1" s="215"/>
      <c r="F1" s="215"/>
      <c r="G1" s="32"/>
      <c r="H1" s="32"/>
    </row>
    <row r="2" spans="1:8" x14ac:dyDescent="0.2">
      <c r="A2" s="32"/>
      <c r="B2" s="32"/>
      <c r="C2" s="32"/>
      <c r="D2" s="32"/>
      <c r="E2" s="32"/>
      <c r="F2" s="32"/>
      <c r="G2" s="32"/>
      <c r="H2" s="32"/>
    </row>
    <row r="3" spans="1:8" x14ac:dyDescent="0.2">
      <c r="E3" s="42" t="s">
        <v>338</v>
      </c>
    </row>
    <row r="4" spans="1:8" x14ac:dyDescent="0.2">
      <c r="A4" s="11"/>
      <c r="B4" s="97" t="s">
        <v>342</v>
      </c>
      <c r="C4" s="97" t="s">
        <v>93</v>
      </c>
      <c r="D4" s="97" t="s">
        <v>32</v>
      </c>
      <c r="E4" s="97" t="s">
        <v>424</v>
      </c>
    </row>
    <row r="5" spans="1:8" x14ac:dyDescent="0.2">
      <c r="A5" s="160" t="s">
        <v>318</v>
      </c>
      <c r="B5" s="61">
        <v>27</v>
      </c>
      <c r="C5" s="61">
        <v>19</v>
      </c>
      <c r="D5" s="61">
        <v>18</v>
      </c>
      <c r="E5" s="61">
        <v>22</v>
      </c>
    </row>
    <row r="6" spans="1:8" x14ac:dyDescent="0.2">
      <c r="A6" s="160" t="s">
        <v>300</v>
      </c>
      <c r="B6" s="61">
        <v>35</v>
      </c>
      <c r="C6" s="61">
        <v>31</v>
      </c>
      <c r="D6" s="61">
        <v>24</v>
      </c>
      <c r="E6" s="61">
        <v>27</v>
      </c>
    </row>
    <row r="7" spans="1:8" x14ac:dyDescent="0.2">
      <c r="A7" s="160" t="s">
        <v>299</v>
      </c>
      <c r="B7" s="61">
        <v>53</v>
      </c>
      <c r="C7" s="61">
        <v>43</v>
      </c>
      <c r="D7" s="61">
        <v>36</v>
      </c>
      <c r="E7" s="61">
        <v>37</v>
      </c>
    </row>
    <row r="8" spans="1:8" ht="11.25" customHeight="1" x14ac:dyDescent="0.2">
      <c r="A8" s="237" t="s">
        <v>471</v>
      </c>
      <c r="B8" s="237"/>
      <c r="C8" s="237"/>
      <c r="D8" s="237"/>
      <c r="E8" s="237"/>
    </row>
    <row r="9" spans="1:8" x14ac:dyDescent="0.2">
      <c r="A9" s="217"/>
      <c r="B9" s="217"/>
      <c r="C9" s="217"/>
      <c r="D9" s="217"/>
      <c r="E9" s="217"/>
    </row>
    <row r="10" spans="1:8" x14ac:dyDescent="0.2">
      <c r="A10" s="217"/>
      <c r="B10" s="217"/>
      <c r="C10" s="217"/>
      <c r="D10" s="217"/>
      <c r="E10" s="217"/>
    </row>
    <row r="11" spans="1:8" x14ac:dyDescent="0.2">
      <c r="A11" s="217"/>
      <c r="B11" s="217"/>
      <c r="C11" s="217"/>
      <c r="D11" s="217"/>
      <c r="E11" s="217"/>
    </row>
    <row r="12" spans="1:8" x14ac:dyDescent="0.2">
      <c r="A12" s="217"/>
      <c r="B12" s="217"/>
      <c r="C12" s="217"/>
      <c r="D12" s="217"/>
      <c r="E12" s="217"/>
    </row>
    <row r="13" spans="1:8" x14ac:dyDescent="0.2">
      <c r="A13" s="217"/>
      <c r="B13" s="217"/>
      <c r="C13" s="217"/>
      <c r="D13" s="217"/>
      <c r="E13" s="217"/>
    </row>
    <row r="14" spans="1:8" x14ac:dyDescent="0.2">
      <c r="A14" s="217"/>
      <c r="B14" s="217"/>
      <c r="C14" s="217"/>
      <c r="D14" s="217"/>
      <c r="E14" s="217"/>
    </row>
    <row r="15" spans="1:8" x14ac:dyDescent="0.2">
      <c r="A15" s="217"/>
      <c r="B15" s="217"/>
      <c r="C15" s="217"/>
      <c r="D15" s="217"/>
      <c r="E15" s="217"/>
    </row>
    <row r="16" spans="1:8" x14ac:dyDescent="0.2">
      <c r="A16" s="217"/>
      <c r="B16" s="217"/>
      <c r="C16" s="217"/>
      <c r="D16" s="217"/>
      <c r="E16" s="217"/>
    </row>
    <row r="17" spans="1:5" x14ac:dyDescent="0.2">
      <c r="A17" s="217"/>
      <c r="B17" s="217"/>
      <c r="C17" s="217"/>
      <c r="D17" s="217"/>
      <c r="E17" s="217"/>
    </row>
    <row r="18" spans="1:5" x14ac:dyDescent="0.2">
      <c r="A18" s="217"/>
      <c r="B18" s="217"/>
      <c r="C18" s="217"/>
      <c r="D18" s="217"/>
      <c r="E18" s="217"/>
    </row>
  </sheetData>
  <mergeCells count="2">
    <mergeCell ref="A1:F1"/>
    <mergeCell ref="A8:E18"/>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baseColWidth="10" defaultRowHeight="11.25" x14ac:dyDescent="0.2"/>
  <cols>
    <col min="1" max="1" width="17.28515625" style="6" customWidth="1"/>
    <col min="2" max="2" width="23.5703125" style="6" customWidth="1"/>
    <col min="3" max="3" width="9.28515625" style="6" customWidth="1"/>
    <col min="4" max="4" width="8.42578125" style="6" customWidth="1"/>
    <col min="5" max="16384" width="11.42578125" style="6"/>
  </cols>
  <sheetData>
    <row r="1" spans="1:13" x14ac:dyDescent="0.2">
      <c r="A1" s="18" t="s">
        <v>494</v>
      </c>
      <c r="B1" s="18"/>
      <c r="C1" s="18"/>
      <c r="D1" s="18"/>
      <c r="E1" s="18"/>
      <c r="F1" s="18"/>
      <c r="G1" s="18"/>
      <c r="H1" s="18"/>
      <c r="I1" s="18"/>
      <c r="J1" s="18"/>
      <c r="K1" s="18"/>
      <c r="L1" s="18"/>
      <c r="M1" s="18"/>
    </row>
    <row r="3" spans="1:13" x14ac:dyDescent="0.2">
      <c r="A3" s="11"/>
      <c r="B3" s="11"/>
      <c r="C3" s="97">
        <v>2001</v>
      </c>
      <c r="D3" s="97">
        <v>2013</v>
      </c>
    </row>
    <row r="4" spans="1:13" x14ac:dyDescent="0.2">
      <c r="A4" s="227" t="s">
        <v>6</v>
      </c>
      <c r="B4" s="160" t="s">
        <v>318</v>
      </c>
      <c r="C4" s="34">
        <v>17</v>
      </c>
      <c r="D4" s="34">
        <v>21</v>
      </c>
    </row>
    <row r="5" spans="1:13" x14ac:dyDescent="0.2">
      <c r="A5" s="227"/>
      <c r="B5" s="160" t="s">
        <v>172</v>
      </c>
      <c r="C5" s="34">
        <v>37</v>
      </c>
      <c r="D5" s="34">
        <v>55</v>
      </c>
    </row>
    <row r="6" spans="1:13" x14ac:dyDescent="0.2">
      <c r="A6" s="227"/>
      <c r="B6" s="160" t="s">
        <v>300</v>
      </c>
      <c r="C6" s="34">
        <v>22</v>
      </c>
      <c r="D6" s="34">
        <v>28</v>
      </c>
    </row>
    <row r="7" spans="1:13" x14ac:dyDescent="0.2">
      <c r="A7" s="227"/>
      <c r="B7" s="160" t="s">
        <v>299</v>
      </c>
      <c r="C7" s="34">
        <v>34</v>
      </c>
      <c r="D7" s="34">
        <v>42</v>
      </c>
    </row>
    <row r="8" spans="1:13" x14ac:dyDescent="0.2">
      <c r="A8" s="227" t="s">
        <v>8</v>
      </c>
      <c r="B8" s="160" t="s">
        <v>318</v>
      </c>
      <c r="C8" s="34">
        <v>11</v>
      </c>
      <c r="D8" s="34">
        <v>14</v>
      </c>
    </row>
    <row r="9" spans="1:13" x14ac:dyDescent="0.2">
      <c r="A9" s="227"/>
      <c r="B9" s="160" t="s">
        <v>172</v>
      </c>
      <c r="C9" s="34">
        <v>28</v>
      </c>
      <c r="D9" s="34">
        <v>33</v>
      </c>
    </row>
    <row r="10" spans="1:13" x14ac:dyDescent="0.2">
      <c r="A10" s="227"/>
      <c r="B10" s="160" t="s">
        <v>300</v>
      </c>
      <c r="C10" s="34">
        <v>22</v>
      </c>
      <c r="D10" s="34">
        <v>25</v>
      </c>
    </row>
    <row r="11" spans="1:13" x14ac:dyDescent="0.2">
      <c r="A11" s="227"/>
      <c r="B11" s="160" t="s">
        <v>299</v>
      </c>
      <c r="C11" s="34">
        <v>28</v>
      </c>
      <c r="D11" s="34">
        <v>33</v>
      </c>
    </row>
    <row r="12" spans="1:13" x14ac:dyDescent="0.2">
      <c r="A12" s="227" t="s">
        <v>13</v>
      </c>
      <c r="B12" s="160" t="s">
        <v>318</v>
      </c>
      <c r="C12" s="34">
        <v>7</v>
      </c>
      <c r="D12" s="34">
        <v>8</v>
      </c>
    </row>
    <row r="13" spans="1:13" x14ac:dyDescent="0.2">
      <c r="A13" s="227"/>
      <c r="B13" s="160" t="s">
        <v>172</v>
      </c>
      <c r="C13" s="34">
        <v>22</v>
      </c>
      <c r="D13" s="34">
        <v>25</v>
      </c>
    </row>
    <row r="14" spans="1:13" x14ac:dyDescent="0.2">
      <c r="A14" s="227"/>
      <c r="B14" s="160" t="s">
        <v>300</v>
      </c>
      <c r="C14" s="34">
        <v>18</v>
      </c>
      <c r="D14" s="34">
        <v>21</v>
      </c>
    </row>
    <row r="15" spans="1:13" x14ac:dyDescent="0.2">
      <c r="A15" s="227"/>
      <c r="B15" s="160" t="s">
        <v>299</v>
      </c>
      <c r="C15" s="34">
        <v>21</v>
      </c>
      <c r="D15" s="34">
        <v>25</v>
      </c>
    </row>
    <row r="16" spans="1:13" x14ac:dyDescent="0.2">
      <c r="A16" s="227" t="s">
        <v>176</v>
      </c>
      <c r="B16" s="160" t="s">
        <v>318</v>
      </c>
      <c r="C16" s="34">
        <v>8</v>
      </c>
      <c r="D16" s="34">
        <v>9</v>
      </c>
    </row>
    <row r="17" spans="1:10" x14ac:dyDescent="0.2">
      <c r="A17" s="227"/>
      <c r="B17" s="160" t="s">
        <v>172</v>
      </c>
      <c r="C17" s="34">
        <v>23</v>
      </c>
      <c r="D17" s="34">
        <v>27</v>
      </c>
    </row>
    <row r="18" spans="1:10" x14ac:dyDescent="0.2">
      <c r="A18" s="227"/>
      <c r="B18" s="160" t="s">
        <v>300</v>
      </c>
      <c r="C18" s="34">
        <v>20</v>
      </c>
      <c r="D18" s="34">
        <v>24</v>
      </c>
    </row>
    <row r="19" spans="1:10" x14ac:dyDescent="0.2">
      <c r="A19" s="227"/>
      <c r="B19" s="160" t="s">
        <v>299</v>
      </c>
      <c r="C19" s="34">
        <v>24</v>
      </c>
      <c r="D19" s="34">
        <v>28</v>
      </c>
    </row>
    <row r="20" spans="1:10" x14ac:dyDescent="0.2">
      <c r="A20" s="217" t="s">
        <v>472</v>
      </c>
      <c r="B20" s="222"/>
      <c r="C20" s="222"/>
      <c r="D20" s="222"/>
      <c r="E20" s="222"/>
      <c r="F20" s="222"/>
      <c r="G20" s="222"/>
      <c r="H20" s="222"/>
      <c r="I20" s="222"/>
      <c r="J20" s="222"/>
    </row>
    <row r="21" spans="1:10" x14ac:dyDescent="0.2">
      <c r="A21" s="222"/>
      <c r="B21" s="222"/>
      <c r="C21" s="222"/>
      <c r="D21" s="222"/>
      <c r="E21" s="222"/>
      <c r="F21" s="222"/>
      <c r="G21" s="222"/>
      <c r="H21" s="222"/>
      <c r="I21" s="222"/>
      <c r="J21" s="222"/>
    </row>
    <row r="22" spans="1:10" x14ac:dyDescent="0.2">
      <c r="A22" s="222"/>
      <c r="B22" s="222"/>
      <c r="C22" s="222"/>
      <c r="D22" s="222"/>
      <c r="E22" s="222"/>
      <c r="F22" s="222"/>
      <c r="G22" s="222"/>
      <c r="H22" s="222"/>
      <c r="I22" s="222"/>
      <c r="J22" s="222"/>
    </row>
    <row r="23" spans="1:10" hidden="1" x14ac:dyDescent="0.2">
      <c r="A23" s="222"/>
      <c r="B23" s="222"/>
      <c r="C23" s="222"/>
      <c r="D23" s="222"/>
      <c r="E23" s="222"/>
      <c r="F23" s="222"/>
      <c r="G23" s="222"/>
      <c r="H23" s="222"/>
      <c r="I23" s="222"/>
      <c r="J23" s="222"/>
    </row>
    <row r="24" spans="1:10" hidden="1" x14ac:dyDescent="0.2">
      <c r="A24" s="222"/>
      <c r="B24" s="222"/>
      <c r="C24" s="222"/>
      <c r="D24" s="222"/>
      <c r="E24" s="222"/>
      <c r="F24" s="222"/>
      <c r="G24" s="222"/>
      <c r="H24" s="222"/>
      <c r="I24" s="222"/>
      <c r="J24" s="222"/>
    </row>
    <row r="25" spans="1:10" x14ac:dyDescent="0.2">
      <c r="H25" s="42" t="s">
        <v>322</v>
      </c>
    </row>
  </sheetData>
  <mergeCells count="5">
    <mergeCell ref="A8:A11"/>
    <mergeCell ref="A12:A15"/>
    <mergeCell ref="A16:A19"/>
    <mergeCell ref="A20:J24"/>
    <mergeCell ref="A4:A7"/>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heetViews>
  <sheetFormatPr baseColWidth="10" defaultRowHeight="11.25" x14ac:dyDescent="0.2"/>
  <cols>
    <col min="1" max="1" width="11.42578125" style="6"/>
    <col min="2" max="2" width="24.140625" style="6" customWidth="1"/>
    <col min="3" max="4" width="11.42578125" style="6"/>
    <col min="5" max="5" width="20.140625" style="6" customWidth="1"/>
    <col min="6" max="7" width="11.42578125" style="6"/>
    <col min="8" max="8" width="21.85546875" style="6" customWidth="1"/>
    <col min="9" max="12" width="11.42578125" style="6"/>
    <col min="13" max="13" width="16.42578125" style="6" customWidth="1"/>
    <col min="14" max="16384" width="11.42578125" style="6"/>
  </cols>
  <sheetData>
    <row r="1" spans="1:8" ht="11.25" customHeight="1" x14ac:dyDescent="0.2">
      <c r="A1" s="215" t="s">
        <v>474</v>
      </c>
      <c r="B1" s="215"/>
      <c r="C1" s="215"/>
      <c r="D1" s="215"/>
      <c r="E1" s="215"/>
      <c r="F1" s="215"/>
      <c r="G1" s="215"/>
      <c r="H1" s="215"/>
    </row>
    <row r="3" spans="1:8" x14ac:dyDescent="0.2">
      <c r="A3" s="11"/>
      <c r="B3" s="11"/>
      <c r="C3" s="97">
        <v>2001</v>
      </c>
      <c r="D3" s="97">
        <v>2013</v>
      </c>
      <c r="E3" s="97" t="s">
        <v>426</v>
      </c>
    </row>
    <row r="4" spans="1:8" ht="15" customHeight="1" x14ac:dyDescent="0.2">
      <c r="A4" s="238" t="s">
        <v>6</v>
      </c>
      <c r="B4" s="160" t="s">
        <v>318</v>
      </c>
      <c r="C4" s="167">
        <v>190</v>
      </c>
      <c r="D4" s="167">
        <v>250</v>
      </c>
      <c r="E4" s="176">
        <f t="shared" ref="E4:E19" si="0">(D4-C4)/C4</f>
        <v>0.31578947368421051</v>
      </c>
    </row>
    <row r="5" spans="1:8" x14ac:dyDescent="0.2">
      <c r="A5" s="238"/>
      <c r="B5" s="160" t="s">
        <v>172</v>
      </c>
      <c r="C5" s="167">
        <v>760</v>
      </c>
      <c r="D5" s="167">
        <v>940</v>
      </c>
      <c r="E5" s="176">
        <f t="shared" si="0"/>
        <v>0.23684210526315788</v>
      </c>
    </row>
    <row r="6" spans="1:8" x14ac:dyDescent="0.2">
      <c r="A6" s="238"/>
      <c r="B6" s="160" t="s">
        <v>300</v>
      </c>
      <c r="C6" s="167">
        <v>500</v>
      </c>
      <c r="D6" s="167">
        <v>560</v>
      </c>
      <c r="E6" s="176">
        <f t="shared" si="0"/>
        <v>0.12</v>
      </c>
    </row>
    <row r="7" spans="1:8" x14ac:dyDescent="0.2">
      <c r="A7" s="238"/>
      <c r="B7" s="160" t="s">
        <v>299</v>
      </c>
      <c r="C7" s="167">
        <v>550</v>
      </c>
      <c r="D7" s="167">
        <v>650</v>
      </c>
      <c r="E7" s="176">
        <f t="shared" si="0"/>
        <v>0.18181818181818182</v>
      </c>
    </row>
    <row r="8" spans="1:8" ht="15" customHeight="1" x14ac:dyDescent="0.2">
      <c r="A8" s="238" t="s">
        <v>8</v>
      </c>
      <c r="B8" s="160" t="s">
        <v>318</v>
      </c>
      <c r="C8" s="167">
        <v>210</v>
      </c>
      <c r="D8" s="167">
        <v>270</v>
      </c>
      <c r="E8" s="176">
        <f t="shared" si="0"/>
        <v>0.2857142857142857</v>
      </c>
    </row>
    <row r="9" spans="1:8" x14ac:dyDescent="0.2">
      <c r="A9" s="238"/>
      <c r="B9" s="160" t="s">
        <v>172</v>
      </c>
      <c r="C9" s="167">
        <v>800</v>
      </c>
      <c r="D9" s="167">
        <v>920</v>
      </c>
      <c r="E9" s="176">
        <f t="shared" si="0"/>
        <v>0.15</v>
      </c>
    </row>
    <row r="10" spans="1:8" x14ac:dyDescent="0.2">
      <c r="A10" s="238"/>
      <c r="B10" s="160" t="s">
        <v>300</v>
      </c>
      <c r="C10" s="167">
        <v>510</v>
      </c>
      <c r="D10" s="167">
        <v>580</v>
      </c>
      <c r="E10" s="176">
        <f t="shared" si="0"/>
        <v>0.13725490196078433</v>
      </c>
    </row>
    <row r="11" spans="1:8" x14ac:dyDescent="0.2">
      <c r="A11" s="238"/>
      <c r="B11" s="160" t="s">
        <v>299</v>
      </c>
      <c r="C11" s="167">
        <v>580</v>
      </c>
      <c r="D11" s="167">
        <v>680</v>
      </c>
      <c r="E11" s="176">
        <f t="shared" si="0"/>
        <v>0.17241379310344829</v>
      </c>
    </row>
    <row r="12" spans="1:8" ht="15" customHeight="1" x14ac:dyDescent="0.2">
      <c r="A12" s="238" t="s">
        <v>13</v>
      </c>
      <c r="B12" s="160" t="s">
        <v>318</v>
      </c>
      <c r="C12" s="167">
        <v>300</v>
      </c>
      <c r="D12" s="167">
        <v>370</v>
      </c>
      <c r="E12" s="176">
        <f t="shared" si="0"/>
        <v>0.23333333333333334</v>
      </c>
    </row>
    <row r="13" spans="1:8" x14ac:dyDescent="0.2">
      <c r="A13" s="238"/>
      <c r="B13" s="160" t="s">
        <v>172</v>
      </c>
      <c r="C13" s="167">
        <v>1040</v>
      </c>
      <c r="D13" s="167">
        <v>1230</v>
      </c>
      <c r="E13" s="176">
        <f t="shared" si="0"/>
        <v>0.18269230769230768</v>
      </c>
    </row>
    <row r="14" spans="1:8" x14ac:dyDescent="0.2">
      <c r="A14" s="238"/>
      <c r="B14" s="160" t="s">
        <v>300</v>
      </c>
      <c r="C14" s="167">
        <v>580</v>
      </c>
      <c r="D14" s="167">
        <v>660</v>
      </c>
      <c r="E14" s="176">
        <f t="shared" si="0"/>
        <v>0.13793103448275862</v>
      </c>
    </row>
    <row r="15" spans="1:8" x14ac:dyDescent="0.2">
      <c r="A15" s="238"/>
      <c r="B15" s="160" t="s">
        <v>299</v>
      </c>
      <c r="C15" s="167">
        <v>780</v>
      </c>
      <c r="D15" s="167">
        <v>860</v>
      </c>
      <c r="E15" s="176">
        <f t="shared" si="0"/>
        <v>0.10256410256410256</v>
      </c>
    </row>
    <row r="16" spans="1:8" x14ac:dyDescent="0.2">
      <c r="A16" s="238" t="s">
        <v>176</v>
      </c>
      <c r="B16" s="160" t="s">
        <v>318</v>
      </c>
      <c r="C16" s="167">
        <v>270</v>
      </c>
      <c r="D16" s="167">
        <v>340</v>
      </c>
      <c r="E16" s="176">
        <f t="shared" si="0"/>
        <v>0.25925925925925924</v>
      </c>
    </row>
    <row r="17" spans="1:13" x14ac:dyDescent="0.2">
      <c r="A17" s="238"/>
      <c r="B17" s="160" t="s">
        <v>172</v>
      </c>
      <c r="C17" s="167">
        <v>970</v>
      </c>
      <c r="D17" s="167">
        <v>1160</v>
      </c>
      <c r="E17" s="176">
        <f t="shared" si="0"/>
        <v>0.19587628865979381</v>
      </c>
    </row>
    <row r="18" spans="1:13" x14ac:dyDescent="0.2">
      <c r="A18" s="238"/>
      <c r="B18" s="160" t="s">
        <v>300</v>
      </c>
      <c r="C18" s="167">
        <v>530</v>
      </c>
      <c r="D18" s="167">
        <v>590</v>
      </c>
      <c r="E18" s="176">
        <f t="shared" si="0"/>
        <v>0.11320754716981132</v>
      </c>
    </row>
    <row r="19" spans="1:13" x14ac:dyDescent="0.2">
      <c r="A19" s="238"/>
      <c r="B19" s="160" t="s">
        <v>299</v>
      </c>
      <c r="C19" s="167">
        <v>680</v>
      </c>
      <c r="D19" s="167">
        <v>760</v>
      </c>
      <c r="E19" s="176">
        <f t="shared" si="0"/>
        <v>0.11764705882352941</v>
      </c>
    </row>
    <row r="20" spans="1:13" ht="15" customHeight="1" x14ac:dyDescent="0.2">
      <c r="A20" s="217" t="s">
        <v>473</v>
      </c>
      <c r="B20" s="217"/>
      <c r="C20" s="217"/>
      <c r="D20" s="217"/>
      <c r="E20" s="217"/>
      <c r="F20" s="217"/>
      <c r="G20" s="217"/>
      <c r="H20" s="217"/>
      <c r="I20" s="217"/>
      <c r="J20" s="217"/>
      <c r="K20" s="217"/>
      <c r="L20" s="217"/>
      <c r="M20" s="217"/>
    </row>
    <row r="21" spans="1:13" x14ac:dyDescent="0.2">
      <c r="A21" s="217"/>
      <c r="B21" s="217"/>
      <c r="C21" s="217"/>
      <c r="D21" s="217"/>
      <c r="E21" s="217"/>
      <c r="F21" s="217"/>
      <c r="G21" s="217"/>
      <c r="H21" s="217"/>
      <c r="I21" s="217"/>
      <c r="J21" s="217"/>
      <c r="K21" s="217"/>
      <c r="L21" s="217"/>
      <c r="M21" s="217"/>
    </row>
    <row r="22" spans="1:13" ht="10.5" customHeight="1" x14ac:dyDescent="0.2">
      <c r="A22" s="217"/>
      <c r="B22" s="217"/>
      <c r="C22" s="217"/>
      <c r="D22" s="217"/>
      <c r="E22" s="217"/>
      <c r="F22" s="217"/>
      <c r="G22" s="217"/>
      <c r="H22" s="217"/>
      <c r="I22" s="217"/>
      <c r="J22" s="217"/>
      <c r="K22" s="217"/>
      <c r="L22" s="217"/>
      <c r="M22" s="217"/>
    </row>
    <row r="23" spans="1:13" hidden="1" x14ac:dyDescent="0.2">
      <c r="A23" s="217"/>
      <c r="B23" s="217"/>
      <c r="C23" s="217"/>
      <c r="D23" s="217"/>
      <c r="E23" s="217"/>
      <c r="F23" s="217"/>
      <c r="G23" s="217"/>
      <c r="H23" s="217"/>
      <c r="I23" s="217"/>
      <c r="J23" s="217"/>
      <c r="K23" s="217"/>
      <c r="L23" s="217"/>
      <c r="M23" s="217"/>
    </row>
    <row r="24" spans="1:13" hidden="1" x14ac:dyDescent="0.2">
      <c r="A24" s="217"/>
      <c r="B24" s="217"/>
      <c r="C24" s="217"/>
      <c r="D24" s="217"/>
      <c r="E24" s="217"/>
      <c r="F24" s="217"/>
      <c r="G24" s="217"/>
      <c r="H24" s="217"/>
      <c r="I24" s="217"/>
      <c r="J24" s="217"/>
      <c r="K24" s="217"/>
      <c r="L24" s="217"/>
      <c r="M24" s="217"/>
    </row>
  </sheetData>
  <mergeCells count="6">
    <mergeCell ref="A1:H1"/>
    <mergeCell ref="A20:M24"/>
    <mergeCell ref="A4:A7"/>
    <mergeCell ref="A8:A11"/>
    <mergeCell ref="A12:A15"/>
    <mergeCell ref="A16:A19"/>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baseColWidth="10" defaultRowHeight="11.25" x14ac:dyDescent="0.2"/>
  <cols>
    <col min="1" max="1" width="27.140625" style="6" customWidth="1"/>
    <col min="2" max="2" width="20" style="6" customWidth="1"/>
    <col min="3" max="3" width="16.7109375" style="6" customWidth="1"/>
    <col min="4" max="4" width="18.140625" style="6" customWidth="1"/>
    <col min="5" max="5" width="19.85546875" style="6" customWidth="1"/>
    <col min="6" max="6" width="17.42578125" style="6" customWidth="1"/>
    <col min="7" max="7" width="17.7109375" style="6" customWidth="1"/>
    <col min="8" max="8" width="20.42578125" style="6" customWidth="1"/>
    <col min="9" max="9" width="18.42578125" style="6" customWidth="1"/>
    <col min="10" max="10" width="19.42578125" style="6" customWidth="1"/>
    <col min="11" max="11" width="20.42578125" style="6" customWidth="1"/>
    <col min="12" max="12" width="17.85546875" style="6" customWidth="1"/>
    <col min="13" max="13" width="18" style="6" customWidth="1"/>
    <col min="14" max="16384" width="11.42578125" style="6"/>
  </cols>
  <sheetData>
    <row r="1" spans="1:14" ht="11.25" customHeight="1" x14ac:dyDescent="0.2">
      <c r="A1" s="215" t="s">
        <v>495</v>
      </c>
      <c r="B1" s="215"/>
      <c r="C1" s="215"/>
      <c r="D1" s="215"/>
      <c r="E1" s="215"/>
      <c r="F1" s="215"/>
      <c r="G1" s="215"/>
      <c r="H1" s="215"/>
      <c r="I1" s="215"/>
      <c r="J1" s="215"/>
      <c r="K1" s="215"/>
      <c r="L1" s="215"/>
      <c r="M1" s="32"/>
      <c r="N1" s="32"/>
    </row>
    <row r="2" spans="1:14" x14ac:dyDescent="0.2">
      <c r="A2" s="32"/>
      <c r="B2" s="32"/>
      <c r="C2" s="32"/>
      <c r="D2" s="32"/>
      <c r="E2" s="32"/>
      <c r="F2" s="32"/>
      <c r="G2" s="32"/>
      <c r="H2" s="32"/>
      <c r="I2" s="32"/>
      <c r="J2" s="32"/>
      <c r="K2" s="32"/>
      <c r="L2" s="32"/>
      <c r="M2" s="32"/>
      <c r="N2" s="32"/>
    </row>
    <row r="3" spans="1:14" ht="14.25" customHeight="1" x14ac:dyDescent="0.2">
      <c r="A3" s="11"/>
      <c r="B3" s="36"/>
      <c r="C3" s="36"/>
      <c r="D3" s="36"/>
      <c r="E3" s="36"/>
      <c r="F3" s="36"/>
      <c r="G3" s="36"/>
      <c r="H3" s="36"/>
      <c r="I3" s="36"/>
      <c r="J3" s="36"/>
      <c r="K3" s="36"/>
      <c r="L3" s="36"/>
      <c r="M3" s="36"/>
    </row>
    <row r="4" spans="1:14" ht="14.25" customHeight="1" x14ac:dyDescent="0.2">
      <c r="A4" s="239" t="s">
        <v>319</v>
      </c>
      <c r="B4" s="191" t="s">
        <v>318</v>
      </c>
      <c r="C4" s="191"/>
      <c r="D4" s="191"/>
      <c r="E4" s="191" t="s">
        <v>172</v>
      </c>
      <c r="F4" s="191"/>
      <c r="G4" s="191"/>
      <c r="H4" s="191" t="s">
        <v>300</v>
      </c>
      <c r="I4" s="191"/>
      <c r="J4" s="191"/>
      <c r="K4" s="191" t="s">
        <v>299</v>
      </c>
      <c r="L4" s="191"/>
      <c r="M4" s="191"/>
    </row>
    <row r="5" spans="1:14" ht="14.25" customHeight="1" x14ac:dyDescent="0.2">
      <c r="A5" s="200"/>
      <c r="B5" s="106" t="s">
        <v>6</v>
      </c>
      <c r="C5" s="106" t="s">
        <v>8</v>
      </c>
      <c r="D5" s="106" t="s">
        <v>13</v>
      </c>
      <c r="E5" s="106" t="s">
        <v>6</v>
      </c>
      <c r="F5" s="106" t="s">
        <v>8</v>
      </c>
      <c r="G5" s="106" t="s">
        <v>13</v>
      </c>
      <c r="H5" s="106" t="s">
        <v>6</v>
      </c>
      <c r="I5" s="106" t="s">
        <v>8</v>
      </c>
      <c r="J5" s="106" t="s">
        <v>13</v>
      </c>
      <c r="K5" s="106" t="s">
        <v>6</v>
      </c>
      <c r="L5" s="106" t="s">
        <v>8</v>
      </c>
      <c r="M5" s="106" t="s">
        <v>13</v>
      </c>
    </row>
    <row r="6" spans="1:14" ht="14.25" customHeight="1" x14ac:dyDescent="0.2">
      <c r="A6" s="61" t="s">
        <v>388</v>
      </c>
      <c r="B6" s="167">
        <v>0</v>
      </c>
      <c r="C6" s="167">
        <v>0</v>
      </c>
      <c r="D6" s="167">
        <v>0</v>
      </c>
      <c r="E6" s="167">
        <v>71.946273226378196</v>
      </c>
      <c r="F6" s="167">
        <v>68.260772968930411</v>
      </c>
      <c r="G6" s="167">
        <v>75.117749441326865</v>
      </c>
      <c r="H6" s="167">
        <v>59.584685410632218</v>
      </c>
      <c r="I6" s="167">
        <v>53.682215458145997</v>
      </c>
      <c r="J6" s="167">
        <v>52.358492715581875</v>
      </c>
      <c r="K6" s="167">
        <v>76.950662174333644</v>
      </c>
      <c r="L6" s="167">
        <v>73.527131310917056</v>
      </c>
      <c r="M6" s="167">
        <v>72.382849231088173</v>
      </c>
    </row>
    <row r="7" spans="1:14" ht="14.25" customHeight="1" x14ac:dyDescent="0.2">
      <c r="A7" s="61" t="s">
        <v>386</v>
      </c>
      <c r="B7" s="167">
        <v>30.382122282408279</v>
      </c>
      <c r="C7" s="167">
        <v>40.912720128466212</v>
      </c>
      <c r="D7" s="167">
        <v>51.378843763093016</v>
      </c>
      <c r="E7" s="167">
        <v>12.041480080051064</v>
      </c>
      <c r="F7" s="167">
        <v>15.174623638417515</v>
      </c>
      <c r="G7" s="167">
        <v>12.219281647126651</v>
      </c>
      <c r="H7" s="167">
        <v>4.2653047890759401</v>
      </c>
      <c r="I7" s="167">
        <v>7.3778217271055739</v>
      </c>
      <c r="J7" s="167">
        <v>12.220596880254828</v>
      </c>
      <c r="K7" s="167">
        <v>2.7796310504720281</v>
      </c>
      <c r="L7" s="167">
        <v>5.4400643016331163</v>
      </c>
      <c r="M7" s="167">
        <v>6.4196918429450385</v>
      </c>
    </row>
    <row r="8" spans="1:14" ht="14.25" customHeight="1" x14ac:dyDescent="0.2">
      <c r="A8" s="61" t="s">
        <v>387</v>
      </c>
      <c r="B8" s="167">
        <v>69.617877717591711</v>
      </c>
      <c r="C8" s="167">
        <v>59.087279871533774</v>
      </c>
      <c r="D8" s="167">
        <v>48.621156236906984</v>
      </c>
      <c r="E8" s="167">
        <v>16.012246693570741</v>
      </c>
      <c r="F8" s="167">
        <v>16.564603392652071</v>
      </c>
      <c r="G8" s="167">
        <v>12.662968911546486</v>
      </c>
      <c r="H8" s="167">
        <v>36.150009800291841</v>
      </c>
      <c r="I8" s="167">
        <v>38.939962814748426</v>
      </c>
      <c r="J8" s="167">
        <v>35.420910404163294</v>
      </c>
      <c r="K8" s="167">
        <v>20.269706775194312</v>
      </c>
      <c r="L8" s="167">
        <v>21.032804387449826</v>
      </c>
      <c r="M8" s="167">
        <v>21.197458925966782</v>
      </c>
    </row>
    <row r="9" spans="1:14" ht="15" customHeight="1" x14ac:dyDescent="0.2">
      <c r="A9" s="217" t="s">
        <v>475</v>
      </c>
      <c r="B9" s="217"/>
      <c r="C9" s="217"/>
      <c r="D9" s="217"/>
      <c r="E9" s="217"/>
      <c r="F9" s="217"/>
      <c r="G9" s="217"/>
      <c r="H9" s="217"/>
      <c r="I9" s="217"/>
      <c r="J9" s="217"/>
      <c r="K9" s="217"/>
    </row>
    <row r="10" spans="1:14" x14ac:dyDescent="0.2">
      <c r="A10" s="217"/>
      <c r="B10" s="217"/>
      <c r="C10" s="217"/>
      <c r="D10" s="217"/>
      <c r="E10" s="217"/>
      <c r="F10" s="217"/>
      <c r="G10" s="217"/>
      <c r="H10" s="217"/>
      <c r="I10" s="217"/>
      <c r="J10" s="217"/>
      <c r="K10" s="217"/>
    </row>
    <row r="11" spans="1:14" x14ac:dyDescent="0.2">
      <c r="A11" s="217"/>
      <c r="B11" s="217"/>
      <c r="C11" s="217"/>
      <c r="D11" s="217"/>
      <c r="E11" s="217"/>
      <c r="F11" s="217"/>
      <c r="G11" s="217"/>
      <c r="H11" s="217"/>
      <c r="I11" s="217"/>
      <c r="J11" s="217"/>
      <c r="K11" s="217"/>
    </row>
    <row r="12" spans="1:14" x14ac:dyDescent="0.2">
      <c r="A12" s="217"/>
      <c r="B12" s="217"/>
      <c r="C12" s="217"/>
      <c r="D12" s="217"/>
      <c r="E12" s="217"/>
      <c r="F12" s="217"/>
      <c r="G12" s="217"/>
      <c r="H12" s="217"/>
      <c r="I12" s="217"/>
      <c r="J12" s="217"/>
      <c r="K12" s="217"/>
    </row>
  </sheetData>
  <mergeCells count="7">
    <mergeCell ref="A1:L1"/>
    <mergeCell ref="A9:K12"/>
    <mergeCell ref="A4:A5"/>
    <mergeCell ref="B4:D4"/>
    <mergeCell ref="E4:G4"/>
    <mergeCell ref="H4:J4"/>
    <mergeCell ref="K4: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sqref="A1:G1"/>
    </sheetView>
  </sheetViews>
  <sheetFormatPr baseColWidth="10" defaultRowHeight="11.25" x14ac:dyDescent="0.2"/>
  <cols>
    <col min="1" max="1" width="28" style="6" customWidth="1"/>
    <col min="2" max="16384" width="11.42578125" style="6"/>
  </cols>
  <sheetData>
    <row r="1" spans="1:13" ht="24.75" customHeight="1" x14ac:dyDescent="0.2">
      <c r="A1" s="189" t="s">
        <v>508</v>
      </c>
      <c r="B1" s="202"/>
      <c r="C1" s="202"/>
      <c r="D1" s="202"/>
      <c r="E1" s="202"/>
      <c r="F1" s="202"/>
      <c r="G1" s="202"/>
    </row>
    <row r="3" spans="1:13" x14ac:dyDescent="0.2">
      <c r="A3" s="11"/>
      <c r="B3" s="201" t="s">
        <v>6</v>
      </c>
      <c r="C3" s="201"/>
      <c r="D3" s="201"/>
      <c r="E3" s="201"/>
      <c r="F3" s="201" t="s">
        <v>8</v>
      </c>
      <c r="G3" s="201"/>
      <c r="H3" s="201"/>
      <c r="I3" s="201"/>
      <c r="J3" s="201" t="s">
        <v>13</v>
      </c>
      <c r="K3" s="201"/>
      <c r="L3" s="201"/>
      <c r="M3" s="201"/>
    </row>
    <row r="4" spans="1:13" x14ac:dyDescent="0.2">
      <c r="A4" s="11"/>
      <c r="B4" s="97">
        <v>1996</v>
      </c>
      <c r="C4" s="97">
        <v>2001</v>
      </c>
      <c r="D4" s="97">
        <v>2006</v>
      </c>
      <c r="E4" s="97">
        <v>2013</v>
      </c>
      <c r="F4" s="97">
        <v>1996</v>
      </c>
      <c r="G4" s="97">
        <v>2001</v>
      </c>
      <c r="H4" s="97">
        <v>2006</v>
      </c>
      <c r="I4" s="97">
        <v>2013</v>
      </c>
      <c r="J4" s="97">
        <v>1996</v>
      </c>
      <c r="K4" s="97">
        <v>2001</v>
      </c>
      <c r="L4" s="97">
        <v>2006</v>
      </c>
      <c r="M4" s="97">
        <v>2013</v>
      </c>
    </row>
    <row r="5" spans="1:13" x14ac:dyDescent="0.2">
      <c r="A5" s="96" t="s">
        <v>130</v>
      </c>
      <c r="B5" s="96">
        <v>7.87</v>
      </c>
      <c r="C5" s="96">
        <v>6.93</v>
      </c>
      <c r="D5" s="96">
        <v>6.31</v>
      </c>
      <c r="E5" s="96">
        <v>7.09</v>
      </c>
      <c r="F5" s="96">
        <v>9.58</v>
      </c>
      <c r="G5" s="96">
        <v>9.34</v>
      </c>
      <c r="H5" s="96">
        <v>11.08</v>
      </c>
      <c r="I5" s="96">
        <v>9.6</v>
      </c>
      <c r="J5" s="96">
        <v>14.25</v>
      </c>
      <c r="K5" s="96">
        <v>16.63</v>
      </c>
      <c r="L5" s="96">
        <v>17.43</v>
      </c>
      <c r="M5" s="96">
        <v>13.54</v>
      </c>
    </row>
    <row r="6" spans="1:13" x14ac:dyDescent="0.2">
      <c r="A6" s="96" t="s">
        <v>131</v>
      </c>
      <c r="B6" s="96">
        <v>20.92</v>
      </c>
      <c r="C6" s="96">
        <v>21.01</v>
      </c>
      <c r="D6" s="96">
        <v>16.850000000000001</v>
      </c>
      <c r="E6" s="96">
        <v>14.02</v>
      </c>
      <c r="F6" s="96">
        <v>38.94</v>
      </c>
      <c r="G6" s="96">
        <v>35.93</v>
      </c>
      <c r="H6" s="96">
        <v>31.93</v>
      </c>
      <c r="I6" s="96">
        <v>33.76</v>
      </c>
      <c r="J6" s="96">
        <v>45.97</v>
      </c>
      <c r="K6" s="96">
        <v>44.87</v>
      </c>
      <c r="L6" s="96">
        <v>46.18</v>
      </c>
      <c r="M6" s="96">
        <v>52.86</v>
      </c>
    </row>
    <row r="7" spans="1:13" x14ac:dyDescent="0.2">
      <c r="A7" s="96" t="s">
        <v>132</v>
      </c>
      <c r="B7" s="96">
        <v>35.85</v>
      </c>
      <c r="C7" s="96">
        <v>37.590000000000003</v>
      </c>
      <c r="D7" s="96">
        <v>37.119999999999997</v>
      </c>
      <c r="E7" s="96">
        <v>40.229999999999997</v>
      </c>
      <c r="F7" s="96">
        <v>23.1</v>
      </c>
      <c r="G7" s="96">
        <v>24.14</v>
      </c>
      <c r="H7" s="96">
        <v>24.99</v>
      </c>
      <c r="I7" s="96">
        <v>26.83</v>
      </c>
      <c r="J7" s="96">
        <v>12.07</v>
      </c>
      <c r="K7" s="96">
        <v>10.79</v>
      </c>
      <c r="L7" s="96">
        <v>10.43</v>
      </c>
      <c r="M7" s="96">
        <v>8.26</v>
      </c>
    </row>
    <row r="8" spans="1:13" x14ac:dyDescent="0.2">
      <c r="A8" s="96" t="s">
        <v>191</v>
      </c>
      <c r="B8" s="96">
        <v>29.85</v>
      </c>
      <c r="C8" s="96">
        <v>29.59</v>
      </c>
      <c r="D8" s="96">
        <v>33.119999999999997</v>
      </c>
      <c r="E8" s="96">
        <v>32.520000000000003</v>
      </c>
      <c r="F8" s="96">
        <v>23.75</v>
      </c>
      <c r="G8" s="96">
        <v>25.34</v>
      </c>
      <c r="H8" s="96">
        <v>27.08</v>
      </c>
      <c r="I8" s="96">
        <v>26.33</v>
      </c>
      <c r="J8" s="96">
        <v>22.15</v>
      </c>
      <c r="K8" s="96">
        <v>22.49</v>
      </c>
      <c r="L8" s="96">
        <v>21.33</v>
      </c>
      <c r="M8" s="96">
        <v>21.4</v>
      </c>
    </row>
    <row r="9" spans="1:13" x14ac:dyDescent="0.2">
      <c r="A9" s="96" t="s">
        <v>91</v>
      </c>
      <c r="B9" s="96">
        <v>5.52</v>
      </c>
      <c r="C9" s="96">
        <v>4.88</v>
      </c>
      <c r="D9" s="96">
        <v>6.6</v>
      </c>
      <c r="E9" s="96">
        <v>6.13</v>
      </c>
      <c r="F9" s="96">
        <v>4.6399999999999997</v>
      </c>
      <c r="G9" s="96">
        <v>5.26</v>
      </c>
      <c r="H9" s="96">
        <v>4.91</v>
      </c>
      <c r="I9" s="96">
        <v>3.48</v>
      </c>
      <c r="J9" s="96">
        <v>5.55</v>
      </c>
      <c r="K9" s="96">
        <v>5.22</v>
      </c>
      <c r="L9" s="96">
        <v>4.6399999999999997</v>
      </c>
      <c r="M9" s="96">
        <v>3.94</v>
      </c>
    </row>
    <row r="10" spans="1:13" x14ac:dyDescent="0.2">
      <c r="A10" s="61"/>
      <c r="B10" s="96">
        <v>100.01</v>
      </c>
      <c r="C10" s="96">
        <v>100</v>
      </c>
      <c r="D10" s="96">
        <v>100</v>
      </c>
      <c r="E10" s="96">
        <v>99.99</v>
      </c>
      <c r="F10" s="96">
        <v>100.01</v>
      </c>
      <c r="G10" s="96">
        <v>100.01</v>
      </c>
      <c r="H10" s="96">
        <v>99.99</v>
      </c>
      <c r="I10" s="96">
        <v>100</v>
      </c>
      <c r="J10" s="96">
        <v>99.99</v>
      </c>
      <c r="K10" s="96">
        <v>99.999999999999986</v>
      </c>
      <c r="L10" s="96">
        <v>100.00999999999999</v>
      </c>
      <c r="M10" s="96">
        <v>100</v>
      </c>
    </row>
    <row r="11" spans="1:13" ht="32.1" customHeight="1" x14ac:dyDescent="0.2">
      <c r="A11" s="189" t="s">
        <v>279</v>
      </c>
      <c r="B11" s="193"/>
      <c r="C11" s="193"/>
      <c r="D11" s="193"/>
      <c r="E11" s="193"/>
      <c r="F11" s="193"/>
      <c r="G11" s="193"/>
    </row>
    <row r="12" spans="1:13" ht="26.1" customHeight="1" x14ac:dyDescent="0.2">
      <c r="A12" s="189" t="s">
        <v>280</v>
      </c>
      <c r="B12" s="193"/>
      <c r="C12" s="193"/>
      <c r="D12" s="193"/>
      <c r="E12" s="193"/>
      <c r="F12" s="193"/>
      <c r="G12" s="193"/>
    </row>
    <row r="13" spans="1:13" x14ac:dyDescent="0.2">
      <c r="A13" s="4" t="s">
        <v>281</v>
      </c>
    </row>
  </sheetData>
  <mergeCells count="6">
    <mergeCell ref="J3:M3"/>
    <mergeCell ref="A1:G1"/>
    <mergeCell ref="A11:G11"/>
    <mergeCell ref="A12:G12"/>
    <mergeCell ref="B3:E3"/>
    <mergeCell ref="F3:I3"/>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RowHeight="11.25" x14ac:dyDescent="0.2"/>
  <cols>
    <col min="1" max="1" width="13.28515625" style="6" customWidth="1"/>
    <col min="2" max="2" width="23.7109375" style="6" customWidth="1"/>
    <col min="3" max="3" width="24" style="6" customWidth="1"/>
    <col min="4" max="4" width="23.140625" style="6" customWidth="1"/>
    <col min="5" max="5" width="19" style="6" customWidth="1"/>
    <col min="6" max="16384" width="11.42578125" style="6"/>
  </cols>
  <sheetData>
    <row r="1" spans="1:8" ht="25.5" customHeight="1" x14ac:dyDescent="0.2">
      <c r="A1" s="215" t="s">
        <v>501</v>
      </c>
      <c r="B1" s="215"/>
      <c r="C1" s="215"/>
      <c r="D1" s="215"/>
      <c r="E1" s="215"/>
      <c r="F1" s="215"/>
      <c r="G1" s="32"/>
    </row>
    <row r="2" spans="1:8" ht="15" customHeight="1" x14ac:dyDescent="0.2">
      <c r="A2" s="32"/>
      <c r="B2" s="32"/>
      <c r="C2" s="32"/>
      <c r="D2" s="32"/>
      <c r="E2" s="32"/>
      <c r="F2" s="32"/>
      <c r="G2" s="32"/>
      <c r="H2" s="32"/>
    </row>
    <row r="3" spans="1:8" x14ac:dyDescent="0.2">
      <c r="E3" s="42" t="s">
        <v>322</v>
      </c>
    </row>
    <row r="4" spans="1:8" x14ac:dyDescent="0.2">
      <c r="A4" s="11"/>
      <c r="B4" s="11"/>
      <c r="C4" s="97">
        <v>2001</v>
      </c>
      <c r="D4" s="97">
        <v>2013</v>
      </c>
      <c r="E4" s="97" t="s">
        <v>426</v>
      </c>
    </row>
    <row r="5" spans="1:8" ht="23.25" customHeight="1" x14ac:dyDescent="0.2">
      <c r="A5" s="211" t="s">
        <v>6</v>
      </c>
      <c r="B5" s="160" t="s">
        <v>172</v>
      </c>
      <c r="C5" s="167">
        <v>15.318515368275175</v>
      </c>
      <c r="D5" s="167">
        <v>6.4076581295622219</v>
      </c>
      <c r="E5" s="176">
        <v>-0.5817050167385962</v>
      </c>
    </row>
    <row r="6" spans="1:8" x14ac:dyDescent="0.2">
      <c r="A6" s="211"/>
      <c r="B6" s="160" t="s">
        <v>300</v>
      </c>
      <c r="C6" s="167">
        <v>41.988254327825587</v>
      </c>
      <c r="D6" s="167">
        <v>38.488060604885924</v>
      </c>
      <c r="E6" s="176">
        <v>-8.336125849890566E-2</v>
      </c>
    </row>
    <row r="7" spans="1:8" x14ac:dyDescent="0.2">
      <c r="A7" s="211"/>
      <c r="B7" s="160" t="s">
        <v>299</v>
      </c>
      <c r="C7" s="167">
        <v>32.205905362560834</v>
      </c>
      <c r="D7" s="167">
        <v>29.350642775684264</v>
      </c>
      <c r="E7" s="176">
        <v>-8.8656491867972614E-2</v>
      </c>
    </row>
    <row r="8" spans="1:8" ht="23.25" customHeight="1" x14ac:dyDescent="0.2">
      <c r="A8" s="211" t="s">
        <v>8</v>
      </c>
      <c r="B8" s="160" t="s">
        <v>172</v>
      </c>
      <c r="C8" s="167">
        <v>6.890953072708804</v>
      </c>
      <c r="D8" s="167">
        <v>2.1302958973118749</v>
      </c>
      <c r="E8" s="176">
        <v>-0.69085613051860983</v>
      </c>
    </row>
    <row r="9" spans="1:8" x14ac:dyDescent="0.2">
      <c r="A9" s="211"/>
      <c r="B9" s="160" t="s">
        <v>300</v>
      </c>
      <c r="C9" s="167">
        <v>14.891192007044173</v>
      </c>
      <c r="D9" s="167">
        <v>11.989698396646615</v>
      </c>
      <c r="E9" s="176">
        <v>-0.19484629632235131</v>
      </c>
    </row>
    <row r="10" spans="1:8" x14ac:dyDescent="0.2">
      <c r="A10" s="211"/>
      <c r="B10" s="160" t="s">
        <v>299</v>
      </c>
      <c r="C10" s="167">
        <v>10.750785859467488</v>
      </c>
      <c r="D10" s="167">
        <v>8.334345357613957</v>
      </c>
      <c r="E10" s="176">
        <v>-0.22476873164816463</v>
      </c>
    </row>
    <row r="11" spans="1:8" ht="23.25" customHeight="1" x14ac:dyDescent="0.2">
      <c r="A11" s="211" t="s">
        <v>13</v>
      </c>
      <c r="B11" s="160" t="s">
        <v>172</v>
      </c>
      <c r="C11" s="167">
        <v>0.41118722860447088</v>
      </c>
      <c r="D11" s="167">
        <v>9.5246715347461874E-2</v>
      </c>
      <c r="E11" s="176">
        <v>-0.76836168849232045</v>
      </c>
    </row>
    <row r="12" spans="1:8" x14ac:dyDescent="0.2">
      <c r="A12" s="211"/>
      <c r="B12" s="160" t="s">
        <v>300</v>
      </c>
      <c r="C12" s="167">
        <v>2.5198731913215067</v>
      </c>
      <c r="D12" s="167">
        <v>1.9293905704476013</v>
      </c>
      <c r="E12" s="176">
        <v>-0.23433029205895725</v>
      </c>
    </row>
    <row r="13" spans="1:8" x14ac:dyDescent="0.2">
      <c r="A13" s="211"/>
      <c r="B13" s="160" t="s">
        <v>299</v>
      </c>
      <c r="C13" s="167">
        <v>1.2946989925639218</v>
      </c>
      <c r="D13" s="167">
        <v>0.82586564664489881</v>
      </c>
      <c r="E13" s="176">
        <v>-0.36211764171576416</v>
      </c>
    </row>
    <row r="14" spans="1:8" ht="15" customHeight="1" x14ac:dyDescent="0.2">
      <c r="A14" s="228" t="s">
        <v>428</v>
      </c>
      <c r="B14" s="228"/>
      <c r="C14" s="228"/>
      <c r="D14" s="228"/>
      <c r="E14" s="228"/>
      <c r="F14" s="228"/>
    </row>
    <row r="15" spans="1:8" x14ac:dyDescent="0.2">
      <c r="A15" s="228"/>
      <c r="B15" s="228"/>
      <c r="C15" s="228"/>
      <c r="D15" s="228"/>
      <c r="E15" s="228"/>
      <c r="F15" s="228"/>
    </row>
    <row r="16" spans="1:8" x14ac:dyDescent="0.2">
      <c r="A16" s="228"/>
      <c r="B16" s="228"/>
      <c r="C16" s="228"/>
      <c r="D16" s="228"/>
      <c r="E16" s="228"/>
      <c r="F16" s="228"/>
    </row>
    <row r="17" spans="1:6" ht="19.5" customHeight="1" x14ac:dyDescent="0.2">
      <c r="A17" s="228"/>
      <c r="B17" s="228"/>
      <c r="C17" s="228"/>
      <c r="D17" s="228"/>
      <c r="E17" s="228"/>
      <c r="F17" s="228"/>
    </row>
    <row r="18" spans="1:6" ht="0.75" customHeight="1" x14ac:dyDescent="0.2">
      <c r="A18" s="228"/>
      <c r="B18" s="228"/>
      <c r="C18" s="228"/>
      <c r="D18" s="228"/>
      <c r="E18" s="228"/>
      <c r="F18" s="228"/>
    </row>
    <row r="19" spans="1:6" ht="9.75" hidden="1" customHeight="1" x14ac:dyDescent="0.2">
      <c r="A19" s="228"/>
      <c r="B19" s="228"/>
      <c r="C19" s="228"/>
      <c r="D19" s="228"/>
      <c r="E19" s="228"/>
      <c r="F19" s="228"/>
    </row>
    <row r="20" spans="1:6" hidden="1" x14ac:dyDescent="0.2">
      <c r="A20" s="228"/>
      <c r="B20" s="228"/>
      <c r="C20" s="228"/>
      <c r="D20" s="228"/>
      <c r="E20" s="228"/>
      <c r="F20" s="228"/>
    </row>
    <row r="21" spans="1:6" hidden="1" x14ac:dyDescent="0.2"/>
  </sheetData>
  <mergeCells count="5">
    <mergeCell ref="A5:A7"/>
    <mergeCell ref="A8:A10"/>
    <mergeCell ref="A11:A13"/>
    <mergeCell ref="A14:F20"/>
    <mergeCell ref="A1:F1"/>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heetViews>
  <sheetFormatPr baseColWidth="10" defaultRowHeight="11.25" x14ac:dyDescent="0.2"/>
  <cols>
    <col min="1" max="1" width="14.140625" style="6" customWidth="1"/>
    <col min="2" max="2" width="25.42578125" style="6" customWidth="1"/>
    <col min="3" max="3" width="19.7109375" style="6" customWidth="1"/>
    <col min="4" max="4" width="18" style="6" customWidth="1"/>
    <col min="5" max="5" width="21.5703125" style="6" customWidth="1"/>
    <col min="6" max="16384" width="11.42578125" style="6"/>
  </cols>
  <sheetData>
    <row r="1" spans="1:7" ht="12.75" customHeight="1" x14ac:dyDescent="0.2">
      <c r="A1" s="229" t="s">
        <v>496</v>
      </c>
      <c r="B1" s="229"/>
      <c r="C1" s="229"/>
      <c r="D1" s="229"/>
      <c r="E1" s="229"/>
      <c r="F1" s="229"/>
      <c r="G1" s="229"/>
    </row>
    <row r="3" spans="1:7" x14ac:dyDescent="0.2">
      <c r="E3" s="4" t="s">
        <v>427</v>
      </c>
    </row>
    <row r="4" spans="1:7" x14ac:dyDescent="0.2">
      <c r="A4" s="11"/>
      <c r="B4" s="11"/>
      <c r="C4" s="97">
        <v>2001</v>
      </c>
      <c r="D4" s="97">
        <v>2013</v>
      </c>
      <c r="E4" s="97" t="s">
        <v>431</v>
      </c>
    </row>
    <row r="5" spans="1:7" ht="22.5" x14ac:dyDescent="0.2">
      <c r="A5" s="211" t="s">
        <v>6</v>
      </c>
      <c r="B5" s="177" t="s">
        <v>430</v>
      </c>
      <c r="C5" s="156">
        <v>1100</v>
      </c>
      <c r="D5" s="156">
        <v>1180</v>
      </c>
      <c r="E5" s="178">
        <v>7.4206845438285429E-2</v>
      </c>
    </row>
    <row r="6" spans="1:7" x14ac:dyDescent="0.2">
      <c r="A6" s="211"/>
      <c r="B6" s="177" t="s">
        <v>172</v>
      </c>
      <c r="C6" s="156">
        <v>1740</v>
      </c>
      <c r="D6" s="156">
        <v>1620</v>
      </c>
      <c r="E6" s="178">
        <v>-6.6537739394560536E-2</v>
      </c>
    </row>
    <row r="7" spans="1:7" x14ac:dyDescent="0.2">
      <c r="A7" s="211"/>
      <c r="B7" s="177" t="s">
        <v>300</v>
      </c>
      <c r="C7" s="156">
        <v>1300</v>
      </c>
      <c r="D7" s="156">
        <v>1240</v>
      </c>
      <c r="E7" s="178">
        <v>-4.3734298815034808E-2</v>
      </c>
    </row>
    <row r="8" spans="1:7" x14ac:dyDescent="0.2">
      <c r="A8" s="211"/>
      <c r="B8" s="177" t="s">
        <v>299</v>
      </c>
      <c r="C8" s="156">
        <v>1080</v>
      </c>
      <c r="D8" s="156">
        <v>1080</v>
      </c>
      <c r="E8" s="178">
        <v>-4.8024058349515055E-3</v>
      </c>
    </row>
    <row r="9" spans="1:7" ht="22.5" x14ac:dyDescent="0.2">
      <c r="A9" s="211" t="s">
        <v>8</v>
      </c>
      <c r="B9" s="177" t="s">
        <v>429</v>
      </c>
      <c r="C9" s="156">
        <v>1850</v>
      </c>
      <c r="D9" s="156">
        <v>1920</v>
      </c>
      <c r="E9" s="178">
        <v>4.1870777723274209E-2</v>
      </c>
    </row>
    <row r="10" spans="1:7" x14ac:dyDescent="0.2">
      <c r="A10" s="211"/>
      <c r="B10" s="177" t="s">
        <v>172</v>
      </c>
      <c r="C10" s="156">
        <v>2650</v>
      </c>
      <c r="D10" s="156">
        <v>2740</v>
      </c>
      <c r="E10" s="178">
        <v>3.4539698326652692E-2</v>
      </c>
    </row>
    <row r="11" spans="1:7" x14ac:dyDescent="0.2">
      <c r="A11" s="211"/>
      <c r="B11" s="177" t="s">
        <v>300</v>
      </c>
      <c r="C11" s="156">
        <v>1990</v>
      </c>
      <c r="D11" s="156">
        <v>2020</v>
      </c>
      <c r="E11" s="178">
        <v>1.3843413558024769E-2</v>
      </c>
    </row>
    <row r="12" spans="1:7" x14ac:dyDescent="0.2">
      <c r="A12" s="211"/>
      <c r="B12" s="177" t="s">
        <v>299</v>
      </c>
      <c r="C12" s="156">
        <v>1890</v>
      </c>
      <c r="D12" s="156">
        <v>1890</v>
      </c>
      <c r="E12" s="178">
        <v>4.6009329320246048E-4</v>
      </c>
    </row>
    <row r="13" spans="1:7" ht="22.5" x14ac:dyDescent="0.2">
      <c r="A13" s="211" t="s">
        <v>13</v>
      </c>
      <c r="B13" s="177" t="s">
        <v>429</v>
      </c>
      <c r="C13" s="156">
        <v>4440</v>
      </c>
      <c r="D13" s="156">
        <v>4660</v>
      </c>
      <c r="E13" s="178">
        <v>4.9201631107835972E-2</v>
      </c>
    </row>
    <row r="14" spans="1:7" x14ac:dyDescent="0.2">
      <c r="A14" s="211"/>
      <c r="B14" s="177" t="s">
        <v>172</v>
      </c>
      <c r="C14" s="156">
        <v>4730</v>
      </c>
      <c r="D14" s="156">
        <v>4930</v>
      </c>
      <c r="E14" s="178">
        <v>4.0355559512939641E-2</v>
      </c>
    </row>
    <row r="15" spans="1:7" x14ac:dyDescent="0.2">
      <c r="A15" s="211"/>
      <c r="B15" s="177" t="s">
        <v>300</v>
      </c>
      <c r="C15" s="156">
        <v>3120</v>
      </c>
      <c r="D15" s="156">
        <v>3010</v>
      </c>
      <c r="E15" s="178">
        <v>-3.5958899523564743E-2</v>
      </c>
    </row>
    <row r="16" spans="1:7" x14ac:dyDescent="0.2">
      <c r="A16" s="211"/>
      <c r="B16" s="177" t="s">
        <v>299</v>
      </c>
      <c r="C16" s="156">
        <v>3650</v>
      </c>
      <c r="D16" s="156">
        <v>3490</v>
      </c>
      <c r="E16" s="178">
        <v>-4.5428658609445678E-2</v>
      </c>
    </row>
    <row r="17" spans="1:6" ht="22.5" x14ac:dyDescent="0.2">
      <c r="A17" s="211" t="s">
        <v>176</v>
      </c>
      <c r="B17" s="177" t="s">
        <v>429</v>
      </c>
      <c r="C17" s="156">
        <v>3550</v>
      </c>
      <c r="D17" s="156">
        <v>3780</v>
      </c>
      <c r="E17" s="178">
        <v>6.3177936958580663E-2</v>
      </c>
    </row>
    <row r="18" spans="1:6" x14ac:dyDescent="0.2">
      <c r="A18" s="211"/>
      <c r="B18" s="177" t="s">
        <v>172</v>
      </c>
      <c r="C18" s="156">
        <v>4060</v>
      </c>
      <c r="D18" s="156">
        <v>4330</v>
      </c>
      <c r="E18" s="178">
        <v>6.5050767002558352E-2</v>
      </c>
    </row>
    <row r="19" spans="1:6" x14ac:dyDescent="0.2">
      <c r="A19" s="211"/>
      <c r="B19" s="177" t="s">
        <v>300</v>
      </c>
      <c r="C19" s="156">
        <v>2120</v>
      </c>
      <c r="D19" s="156">
        <v>1990</v>
      </c>
      <c r="E19" s="178">
        <v>-6.2328870276698596E-2</v>
      </c>
    </row>
    <row r="20" spans="1:6" x14ac:dyDescent="0.2">
      <c r="A20" s="211"/>
      <c r="B20" s="177" t="s">
        <v>299</v>
      </c>
      <c r="C20" s="156">
        <v>2600</v>
      </c>
      <c r="D20" s="156">
        <v>2410</v>
      </c>
      <c r="E20" s="178">
        <v>-7.2896359383445769E-2</v>
      </c>
    </row>
    <row r="21" spans="1:6" ht="15" customHeight="1" x14ac:dyDescent="0.2">
      <c r="A21" s="217" t="s">
        <v>476</v>
      </c>
      <c r="B21" s="217"/>
      <c r="C21" s="217"/>
      <c r="D21" s="217"/>
      <c r="E21" s="217"/>
      <c r="F21" s="217"/>
    </row>
    <row r="22" spans="1:6" x14ac:dyDescent="0.2">
      <c r="A22" s="217"/>
      <c r="B22" s="217"/>
      <c r="C22" s="217"/>
      <c r="D22" s="217"/>
      <c r="E22" s="217"/>
      <c r="F22" s="217"/>
    </row>
    <row r="23" spans="1:6" x14ac:dyDescent="0.2">
      <c r="A23" s="217"/>
      <c r="B23" s="217"/>
      <c r="C23" s="217"/>
      <c r="D23" s="217"/>
      <c r="E23" s="217"/>
      <c r="F23" s="217"/>
    </row>
    <row r="24" spans="1:6" x14ac:dyDescent="0.2">
      <c r="A24" s="217"/>
      <c r="B24" s="217"/>
      <c r="C24" s="217"/>
      <c r="D24" s="217"/>
      <c r="E24" s="217"/>
      <c r="F24" s="217"/>
    </row>
    <row r="25" spans="1:6" x14ac:dyDescent="0.2">
      <c r="A25" s="217"/>
      <c r="B25" s="217"/>
      <c r="C25" s="217"/>
      <c r="D25" s="217"/>
      <c r="E25" s="217"/>
      <c r="F25" s="217"/>
    </row>
    <row r="26" spans="1:6" x14ac:dyDescent="0.2">
      <c r="A26" s="217"/>
      <c r="B26" s="217"/>
      <c r="C26" s="217"/>
      <c r="D26" s="217"/>
      <c r="E26" s="217"/>
      <c r="F26" s="217"/>
    </row>
  </sheetData>
  <mergeCells count="6">
    <mergeCell ref="A1:G1"/>
    <mergeCell ref="A21:F26"/>
    <mergeCell ref="A5:A8"/>
    <mergeCell ref="A9:A12"/>
    <mergeCell ref="A13:A16"/>
    <mergeCell ref="A17:A20"/>
  </mergeCells>
  <pageMargins left="0.7" right="0.7" top="0.75" bottom="0.75" header="0.3" footer="0.3"/>
  <pageSetup paperSize="9" orientation="portrait" verticalDpi="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baseColWidth="10" defaultRowHeight="11.25" x14ac:dyDescent="0.2"/>
  <cols>
    <col min="1" max="1" width="28.7109375" style="6" customWidth="1"/>
    <col min="2" max="2" width="17.42578125" style="6" customWidth="1"/>
    <col min="3" max="3" width="17.140625" style="6" customWidth="1"/>
    <col min="4" max="4" width="35.7109375" style="6" customWidth="1"/>
    <col min="5" max="16384" width="11.42578125" style="6"/>
  </cols>
  <sheetData>
    <row r="1" spans="1:10" ht="11.25" customHeight="1" x14ac:dyDescent="0.2">
      <c r="A1" s="18" t="s">
        <v>436</v>
      </c>
      <c r="B1" s="32"/>
      <c r="C1" s="32"/>
      <c r="D1" s="32"/>
      <c r="E1" s="32"/>
      <c r="F1" s="32"/>
      <c r="G1" s="32"/>
      <c r="H1" s="13"/>
      <c r="I1" s="13"/>
      <c r="J1" s="13"/>
    </row>
    <row r="2" spans="1:10" x14ac:dyDescent="0.2">
      <c r="A2" s="32"/>
      <c r="B2" s="32"/>
      <c r="C2" s="32"/>
      <c r="D2" s="32"/>
      <c r="E2" s="32"/>
      <c r="F2" s="32"/>
      <c r="G2" s="32"/>
      <c r="H2" s="13"/>
      <c r="I2" s="13"/>
      <c r="J2" s="13"/>
    </row>
    <row r="3" spans="1:10" x14ac:dyDescent="0.2">
      <c r="A3" s="211" t="s">
        <v>435</v>
      </c>
      <c r="B3" s="211" t="s">
        <v>434</v>
      </c>
      <c r="C3" s="211" t="s">
        <v>433</v>
      </c>
      <c r="D3" s="211" t="s">
        <v>432</v>
      </c>
    </row>
    <row r="4" spans="1:10" x14ac:dyDescent="0.2">
      <c r="A4" s="211"/>
      <c r="B4" s="211"/>
      <c r="C4" s="211"/>
      <c r="D4" s="211"/>
    </row>
    <row r="5" spans="1:10" x14ac:dyDescent="0.2">
      <c r="A5" s="211"/>
      <c r="B5" s="211"/>
      <c r="C5" s="211"/>
      <c r="D5" s="211"/>
    </row>
    <row r="6" spans="1:10" x14ac:dyDescent="0.2">
      <c r="A6" s="34">
        <v>18.645019417021487</v>
      </c>
      <c r="B6" s="34">
        <v>12.688950393868428</v>
      </c>
      <c r="C6" s="34">
        <v>22.629767399999999</v>
      </c>
      <c r="D6" s="34">
        <v>31.630884117882374</v>
      </c>
    </row>
    <row r="7" spans="1:10" ht="15" customHeight="1" x14ac:dyDescent="0.2">
      <c r="A7" s="228" t="s">
        <v>444</v>
      </c>
      <c r="B7" s="228"/>
      <c r="C7" s="228"/>
      <c r="D7" s="228"/>
      <c r="E7" s="228"/>
    </row>
    <row r="8" spans="1:10" x14ac:dyDescent="0.2">
      <c r="A8" s="228"/>
      <c r="B8" s="228"/>
      <c r="C8" s="228"/>
      <c r="D8" s="228"/>
      <c r="E8" s="228"/>
    </row>
    <row r="9" spans="1:10" x14ac:dyDescent="0.2">
      <c r="A9" s="228"/>
      <c r="B9" s="228"/>
      <c r="C9" s="228"/>
      <c r="D9" s="228"/>
      <c r="E9" s="228"/>
    </row>
    <row r="10" spans="1:10" x14ac:dyDescent="0.2">
      <c r="A10" s="228"/>
      <c r="B10" s="228"/>
      <c r="C10" s="228"/>
      <c r="D10" s="228"/>
      <c r="E10" s="228"/>
    </row>
    <row r="11" spans="1:10" ht="9" customHeight="1" x14ac:dyDescent="0.2">
      <c r="A11" s="228"/>
      <c r="B11" s="228"/>
      <c r="C11" s="228"/>
      <c r="D11" s="228"/>
      <c r="E11" s="228"/>
    </row>
    <row r="12" spans="1:10" hidden="1" x14ac:dyDescent="0.2">
      <c r="A12" s="228"/>
      <c r="B12" s="228"/>
      <c r="C12" s="228"/>
      <c r="D12" s="228"/>
      <c r="E12" s="228"/>
    </row>
    <row r="13" spans="1:10" hidden="1" x14ac:dyDescent="0.2">
      <c r="A13" s="228"/>
      <c r="B13" s="228"/>
      <c r="C13" s="228"/>
      <c r="D13" s="228"/>
      <c r="E13" s="228"/>
    </row>
  </sheetData>
  <mergeCells count="5">
    <mergeCell ref="A7:E13"/>
    <mergeCell ref="A3:A5"/>
    <mergeCell ref="C3:C5"/>
    <mergeCell ref="B3:B5"/>
    <mergeCell ref="D3:D5"/>
  </mergeCells>
  <pageMargins left="0.7" right="0.7" top="0.75" bottom="0.75" header="0.3" footer="0.3"/>
  <pageSetup paperSize="9" orientation="portrait" verticalDpi="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baseColWidth="10" defaultRowHeight="11.25" x14ac:dyDescent="0.2"/>
  <cols>
    <col min="1" max="1" width="19.28515625" style="6" customWidth="1"/>
    <col min="2" max="2" width="21.7109375" style="6" customWidth="1"/>
    <col min="3" max="3" width="19.140625" style="6" customWidth="1"/>
    <col min="4" max="4" width="29.85546875" style="6" customWidth="1"/>
    <col min="5" max="16384" width="11.42578125" style="6"/>
  </cols>
  <sheetData>
    <row r="1" spans="1:8" ht="15" customHeight="1" x14ac:dyDescent="0.2">
      <c r="A1" s="50" t="s">
        <v>440</v>
      </c>
      <c r="B1" s="50"/>
      <c r="C1" s="50"/>
      <c r="D1" s="50"/>
      <c r="E1" s="50"/>
      <c r="F1" s="41"/>
      <c r="G1" s="41"/>
      <c r="H1" s="41"/>
    </row>
    <row r="2" spans="1:8" ht="15.75" customHeight="1" x14ac:dyDescent="0.2"/>
    <row r="3" spans="1:8" x14ac:dyDescent="0.2">
      <c r="D3" s="42" t="s">
        <v>338</v>
      </c>
    </row>
    <row r="4" spans="1:8" x14ac:dyDescent="0.2">
      <c r="A4" s="11"/>
      <c r="B4" s="11"/>
      <c r="C4" s="181" t="s">
        <v>439</v>
      </c>
      <c r="D4" s="181" t="s">
        <v>438</v>
      </c>
    </row>
    <row r="5" spans="1:8" ht="15.75" customHeight="1" x14ac:dyDescent="0.2">
      <c r="A5" s="240" t="s">
        <v>437</v>
      </c>
      <c r="B5" s="100" t="s">
        <v>6</v>
      </c>
      <c r="C5" s="179">
        <v>22</v>
      </c>
      <c r="D5" s="180">
        <v>18</v>
      </c>
    </row>
    <row r="6" spans="1:8" x14ac:dyDescent="0.2">
      <c r="A6" s="240"/>
      <c r="B6" s="100" t="s">
        <v>8</v>
      </c>
      <c r="C6" s="179">
        <v>14</v>
      </c>
      <c r="D6" s="179">
        <v>10</v>
      </c>
    </row>
    <row r="7" spans="1:8" x14ac:dyDescent="0.2">
      <c r="A7" s="240"/>
      <c r="B7" s="100" t="s">
        <v>13</v>
      </c>
      <c r="C7" s="179">
        <v>8</v>
      </c>
      <c r="D7" s="179">
        <v>8</v>
      </c>
    </row>
    <row r="8" spans="1:8" ht="17.25" customHeight="1" x14ac:dyDescent="0.2">
      <c r="A8" s="240" t="s">
        <v>172</v>
      </c>
      <c r="B8" s="100" t="s">
        <v>6</v>
      </c>
      <c r="C8" s="179">
        <v>55</v>
      </c>
      <c r="D8" s="179">
        <v>52</v>
      </c>
    </row>
    <row r="9" spans="1:8" x14ac:dyDescent="0.2">
      <c r="A9" s="240"/>
      <c r="B9" s="100" t="s">
        <v>8</v>
      </c>
      <c r="C9" s="179">
        <v>33</v>
      </c>
      <c r="D9" s="179">
        <v>28</v>
      </c>
    </row>
    <row r="10" spans="1:8" x14ac:dyDescent="0.2">
      <c r="A10" s="240"/>
      <c r="B10" s="100" t="s">
        <v>13</v>
      </c>
      <c r="C10" s="179">
        <v>25</v>
      </c>
      <c r="D10" s="179">
        <v>24</v>
      </c>
    </row>
    <row r="11" spans="1:8" ht="17.25" customHeight="1" x14ac:dyDescent="0.2">
      <c r="A11" s="240" t="s">
        <v>316</v>
      </c>
      <c r="B11" s="100" t="s">
        <v>6</v>
      </c>
      <c r="C11" s="179">
        <v>29</v>
      </c>
      <c r="D11" s="179">
        <v>24</v>
      </c>
    </row>
    <row r="12" spans="1:8" x14ac:dyDescent="0.2">
      <c r="A12" s="240"/>
      <c r="B12" s="100" t="s">
        <v>8</v>
      </c>
      <c r="C12" s="179">
        <v>26</v>
      </c>
      <c r="D12" s="179">
        <v>21</v>
      </c>
    </row>
    <row r="13" spans="1:8" x14ac:dyDescent="0.2">
      <c r="A13" s="240"/>
      <c r="B13" s="100" t="s">
        <v>13</v>
      </c>
      <c r="C13" s="179">
        <v>22</v>
      </c>
      <c r="D13" s="179">
        <v>18</v>
      </c>
    </row>
    <row r="14" spans="1:8" ht="15" customHeight="1" x14ac:dyDescent="0.2">
      <c r="A14" s="240" t="s">
        <v>299</v>
      </c>
      <c r="B14" s="100" t="s">
        <v>6</v>
      </c>
      <c r="C14" s="179">
        <v>43</v>
      </c>
      <c r="D14" s="179">
        <v>39</v>
      </c>
    </row>
    <row r="15" spans="1:8" x14ac:dyDescent="0.2">
      <c r="A15" s="240"/>
      <c r="B15" s="100" t="s">
        <v>8</v>
      </c>
      <c r="C15" s="179">
        <v>33</v>
      </c>
      <c r="D15" s="179">
        <v>31</v>
      </c>
    </row>
    <row r="16" spans="1:8" x14ac:dyDescent="0.2">
      <c r="A16" s="240"/>
      <c r="B16" s="100" t="s">
        <v>13</v>
      </c>
      <c r="C16" s="179">
        <v>25</v>
      </c>
      <c r="D16" s="179">
        <v>23</v>
      </c>
    </row>
    <row r="17" spans="1:4" x14ac:dyDescent="0.2">
      <c r="A17" s="217" t="s">
        <v>477</v>
      </c>
      <c r="B17" s="222"/>
      <c r="C17" s="222"/>
      <c r="D17" s="222"/>
    </row>
    <row r="18" spans="1:4" x14ac:dyDescent="0.2">
      <c r="A18" s="222"/>
      <c r="B18" s="222"/>
      <c r="C18" s="222"/>
      <c r="D18" s="222"/>
    </row>
    <row r="19" spans="1:4" x14ac:dyDescent="0.2">
      <c r="A19" s="222"/>
      <c r="B19" s="222"/>
      <c r="C19" s="222"/>
      <c r="D19" s="222"/>
    </row>
    <row r="20" spans="1:4" x14ac:dyDescent="0.2">
      <c r="A20" s="222"/>
      <c r="B20" s="222"/>
      <c r="C20" s="222"/>
      <c r="D20" s="222"/>
    </row>
    <row r="21" spans="1:4" x14ac:dyDescent="0.2">
      <c r="A21" s="222"/>
      <c r="B21" s="222"/>
      <c r="C21" s="222"/>
      <c r="D21" s="222"/>
    </row>
    <row r="22" spans="1:4" ht="6" customHeight="1" x14ac:dyDescent="0.2">
      <c r="A22" s="222"/>
      <c r="B22" s="222"/>
      <c r="C22" s="222"/>
      <c r="D22" s="222"/>
    </row>
  </sheetData>
  <mergeCells count="5">
    <mergeCell ref="A17:D22"/>
    <mergeCell ref="A5:A7"/>
    <mergeCell ref="A8:A10"/>
    <mergeCell ref="A11:A13"/>
    <mergeCell ref="A14:A16"/>
  </mergeCells>
  <pageMargins left="0.7" right="0.7" top="0.75" bottom="0.75" header="0.3" footer="0.3"/>
  <pageSetup paperSize="9" orientation="portrait" verticalDpi="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baseColWidth="10" defaultRowHeight="11.25" x14ac:dyDescent="0.2"/>
  <cols>
    <col min="1" max="1" width="29.140625" style="6" customWidth="1"/>
    <col min="2" max="2" width="22.5703125" style="6" customWidth="1"/>
    <col min="3" max="3" width="21.85546875" style="6" customWidth="1"/>
    <col min="4" max="4" width="24" style="6" customWidth="1"/>
    <col min="5" max="5" width="21.5703125" style="6" customWidth="1"/>
    <col min="6" max="6" width="30.42578125" style="6" customWidth="1"/>
    <col min="7" max="16384" width="11.42578125" style="6"/>
  </cols>
  <sheetData>
    <row r="1" spans="1:10" ht="15" customHeight="1" x14ac:dyDescent="0.2">
      <c r="A1" s="235" t="s">
        <v>443</v>
      </c>
      <c r="B1" s="235"/>
      <c r="C1" s="235"/>
      <c r="D1" s="235"/>
      <c r="E1" s="235"/>
      <c r="F1" s="235"/>
      <c r="G1" s="41"/>
      <c r="H1" s="41"/>
      <c r="I1" s="41"/>
      <c r="J1" s="41"/>
    </row>
    <row r="2" spans="1:10" x14ac:dyDescent="0.2">
      <c r="A2" s="41"/>
      <c r="B2" s="41"/>
      <c r="C2" s="41"/>
      <c r="D2" s="41"/>
      <c r="E2" s="41"/>
      <c r="F2" s="41"/>
      <c r="G2" s="41"/>
      <c r="H2" s="41"/>
      <c r="I2" s="41"/>
      <c r="J2" s="41"/>
    </row>
    <row r="3" spans="1:10" x14ac:dyDescent="0.2">
      <c r="D3" s="42" t="s">
        <v>338</v>
      </c>
    </row>
    <row r="4" spans="1:10" x14ac:dyDescent="0.2">
      <c r="A4" s="233"/>
      <c r="B4" s="234"/>
      <c r="C4" s="97" t="s">
        <v>442</v>
      </c>
      <c r="D4" s="97" t="s">
        <v>441</v>
      </c>
    </row>
    <row r="5" spans="1:10" x14ac:dyDescent="0.2">
      <c r="A5" s="200" t="s">
        <v>318</v>
      </c>
      <c r="B5" s="160" t="s">
        <v>6</v>
      </c>
      <c r="C5" s="34">
        <v>22</v>
      </c>
      <c r="D5" s="34">
        <v>21</v>
      </c>
    </row>
    <row r="6" spans="1:10" x14ac:dyDescent="0.2">
      <c r="A6" s="200"/>
      <c r="B6" s="160" t="s">
        <v>8</v>
      </c>
      <c r="C6" s="34">
        <v>14</v>
      </c>
      <c r="D6" s="34">
        <v>14</v>
      </c>
    </row>
    <row r="7" spans="1:10" x14ac:dyDescent="0.2">
      <c r="A7" s="200"/>
      <c r="B7" s="160" t="s">
        <v>13</v>
      </c>
      <c r="C7" s="34">
        <v>8</v>
      </c>
      <c r="D7" s="34">
        <v>8</v>
      </c>
    </row>
    <row r="8" spans="1:10" x14ac:dyDescent="0.2">
      <c r="A8" s="200" t="s">
        <v>172</v>
      </c>
      <c r="B8" s="160" t="s">
        <v>6</v>
      </c>
      <c r="C8" s="34">
        <v>54</v>
      </c>
      <c r="D8" s="34">
        <v>56</v>
      </c>
    </row>
    <row r="9" spans="1:10" x14ac:dyDescent="0.2">
      <c r="A9" s="200"/>
      <c r="B9" s="160" t="s">
        <v>8</v>
      </c>
      <c r="C9" s="34">
        <v>33</v>
      </c>
      <c r="D9" s="34">
        <v>35</v>
      </c>
    </row>
    <row r="10" spans="1:10" x14ac:dyDescent="0.2">
      <c r="A10" s="200"/>
      <c r="B10" s="160" t="s">
        <v>13</v>
      </c>
      <c r="C10" s="34">
        <v>25</v>
      </c>
      <c r="D10" s="34">
        <v>26</v>
      </c>
    </row>
    <row r="11" spans="1:10" x14ac:dyDescent="0.2">
      <c r="A11" s="200" t="s">
        <v>300</v>
      </c>
      <c r="B11" s="160" t="s">
        <v>6</v>
      </c>
      <c r="C11" s="34">
        <v>28</v>
      </c>
      <c r="D11" s="34">
        <v>28</v>
      </c>
    </row>
    <row r="12" spans="1:10" x14ac:dyDescent="0.2">
      <c r="A12" s="200"/>
      <c r="B12" s="160" t="s">
        <v>8</v>
      </c>
      <c r="C12" s="34">
        <v>26</v>
      </c>
      <c r="D12" s="34">
        <v>24</v>
      </c>
    </row>
    <row r="13" spans="1:10" x14ac:dyDescent="0.2">
      <c r="A13" s="200"/>
      <c r="B13" s="160" t="s">
        <v>13</v>
      </c>
      <c r="C13" s="34">
        <v>22</v>
      </c>
      <c r="D13" s="34">
        <v>21</v>
      </c>
    </row>
    <row r="14" spans="1:10" x14ac:dyDescent="0.2">
      <c r="A14" s="200" t="s">
        <v>299</v>
      </c>
      <c r="B14" s="160" t="s">
        <v>6</v>
      </c>
      <c r="C14" s="34">
        <v>45</v>
      </c>
      <c r="D14" s="34">
        <v>39</v>
      </c>
    </row>
    <row r="15" spans="1:10" x14ac:dyDescent="0.2">
      <c r="A15" s="200"/>
      <c r="B15" s="160" t="s">
        <v>8</v>
      </c>
      <c r="C15" s="34">
        <v>33</v>
      </c>
      <c r="D15" s="34">
        <v>32</v>
      </c>
    </row>
    <row r="16" spans="1:10" x14ac:dyDescent="0.2">
      <c r="A16" s="200"/>
      <c r="B16" s="160" t="s">
        <v>13</v>
      </c>
      <c r="C16" s="34">
        <v>24</v>
      </c>
      <c r="D16" s="34">
        <v>26</v>
      </c>
    </row>
    <row r="17" spans="1:6" x14ac:dyDescent="0.2">
      <c r="A17" s="217" t="s">
        <v>478</v>
      </c>
      <c r="B17" s="222"/>
      <c r="C17" s="222"/>
      <c r="D17" s="222"/>
      <c r="E17" s="222"/>
      <c r="F17" s="222"/>
    </row>
    <row r="18" spans="1:6" x14ac:dyDescent="0.2">
      <c r="A18" s="222"/>
      <c r="B18" s="222"/>
      <c r="C18" s="222"/>
      <c r="D18" s="222"/>
      <c r="E18" s="222"/>
      <c r="F18" s="222"/>
    </row>
    <row r="19" spans="1:6" x14ac:dyDescent="0.2">
      <c r="A19" s="222"/>
      <c r="B19" s="222"/>
      <c r="C19" s="222"/>
      <c r="D19" s="222"/>
      <c r="E19" s="222"/>
      <c r="F19" s="222"/>
    </row>
    <row r="20" spans="1:6" x14ac:dyDescent="0.2">
      <c r="A20" s="222"/>
      <c r="B20" s="222"/>
      <c r="C20" s="222"/>
      <c r="D20" s="222"/>
      <c r="E20" s="222"/>
      <c r="F20" s="222"/>
    </row>
    <row r="21" spans="1:6" x14ac:dyDescent="0.2">
      <c r="A21" s="222"/>
      <c r="B21" s="222"/>
      <c r="C21" s="222"/>
      <c r="D21" s="222"/>
      <c r="E21" s="222"/>
      <c r="F21" s="222"/>
    </row>
    <row r="22" spans="1:6" x14ac:dyDescent="0.2">
      <c r="A22" s="222"/>
      <c r="B22" s="222"/>
      <c r="C22" s="222"/>
      <c r="D22" s="222"/>
      <c r="E22" s="222"/>
      <c r="F22" s="222"/>
    </row>
  </sheetData>
  <mergeCells count="7">
    <mergeCell ref="A1:F1"/>
    <mergeCell ref="A4:B4"/>
    <mergeCell ref="A17:F22"/>
    <mergeCell ref="A5:A7"/>
    <mergeCell ref="A8:A10"/>
    <mergeCell ref="A11:A13"/>
    <mergeCell ref="A14:A16"/>
  </mergeCell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cols>
    <col min="1" max="16384" width="11.42578125" style="6"/>
  </cols>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1.25" x14ac:dyDescent="0.2"/>
  <cols>
    <col min="1" max="16384" width="11.42578125" style="6"/>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baseColWidth="10" defaultRowHeight="11.25" x14ac:dyDescent="0.2"/>
  <cols>
    <col min="1" max="1" width="17.5703125" style="6" customWidth="1"/>
    <col min="2" max="2" width="16.42578125" style="6" customWidth="1"/>
    <col min="3" max="3" width="16.28515625" style="6" customWidth="1"/>
    <col min="4" max="4" width="15.7109375" style="6" customWidth="1"/>
    <col min="5" max="6" width="16.7109375" style="6" customWidth="1"/>
    <col min="7" max="16384" width="11.42578125" style="6"/>
  </cols>
  <sheetData>
    <row r="1" spans="1:8" x14ac:dyDescent="0.2">
      <c r="A1" s="4" t="s">
        <v>509</v>
      </c>
    </row>
    <row r="3" spans="1:8" ht="22.5" x14ac:dyDescent="0.2">
      <c r="A3" s="98" t="s">
        <v>6</v>
      </c>
      <c r="B3" s="99" t="s">
        <v>130</v>
      </c>
      <c r="C3" s="99" t="s">
        <v>131</v>
      </c>
      <c r="D3" s="99" t="s">
        <v>132</v>
      </c>
      <c r="E3" s="99" t="s">
        <v>191</v>
      </c>
      <c r="F3" s="99" t="s">
        <v>133</v>
      </c>
    </row>
    <row r="4" spans="1:8" x14ac:dyDescent="0.2">
      <c r="A4" s="100" t="s">
        <v>26</v>
      </c>
      <c r="B4" s="101">
        <v>24</v>
      </c>
      <c r="C4" s="101">
        <v>2.4700000000000002</v>
      </c>
      <c r="D4" s="101">
        <v>30.73</v>
      </c>
      <c r="E4" s="101">
        <v>34.01</v>
      </c>
      <c r="F4" s="101">
        <v>9.26</v>
      </c>
    </row>
    <row r="5" spans="1:8" x14ac:dyDescent="0.2">
      <c r="A5" s="100" t="s">
        <v>27</v>
      </c>
      <c r="B5" s="101">
        <v>43</v>
      </c>
      <c r="C5" s="101">
        <v>4.84</v>
      </c>
      <c r="D5" s="101">
        <v>19.559999999999999</v>
      </c>
      <c r="E5" s="101">
        <v>28.43</v>
      </c>
      <c r="F5" s="101">
        <v>4.37</v>
      </c>
    </row>
    <row r="6" spans="1:8" ht="22.5" x14ac:dyDescent="0.2">
      <c r="A6" s="100" t="s">
        <v>57</v>
      </c>
      <c r="B6" s="101">
        <v>11.62</v>
      </c>
      <c r="C6" s="101">
        <v>19.32</v>
      </c>
      <c r="D6" s="101">
        <v>38.01</v>
      </c>
      <c r="E6" s="101">
        <v>27.8</v>
      </c>
      <c r="F6" s="101">
        <v>3.25</v>
      </c>
    </row>
    <row r="7" spans="1:8" ht="22.5" x14ac:dyDescent="0.2">
      <c r="A7" s="100" t="s">
        <v>58</v>
      </c>
      <c r="B7" s="101">
        <v>6.17</v>
      </c>
      <c r="C7" s="101">
        <v>7.7</v>
      </c>
      <c r="D7" s="101">
        <v>48.65</v>
      </c>
      <c r="E7" s="101">
        <v>33.840000000000003</v>
      </c>
      <c r="F7" s="101">
        <v>3.64</v>
      </c>
    </row>
    <row r="8" spans="1:8" x14ac:dyDescent="0.2">
      <c r="A8" s="100" t="s">
        <v>28</v>
      </c>
      <c r="B8" s="101">
        <v>32.270000000000003</v>
      </c>
      <c r="C8" s="101">
        <v>4.28</v>
      </c>
      <c r="D8" s="101">
        <v>34.51</v>
      </c>
      <c r="E8" s="101">
        <v>24.15</v>
      </c>
      <c r="F8" s="101">
        <v>4.78</v>
      </c>
    </row>
    <row r="9" spans="1:8" x14ac:dyDescent="0.2">
      <c r="A9" s="100" t="s">
        <v>176</v>
      </c>
      <c r="B9" s="101">
        <v>20.7</v>
      </c>
      <c r="C9" s="101">
        <v>8</v>
      </c>
      <c r="D9" s="101">
        <v>34.26</v>
      </c>
      <c r="E9" s="101">
        <v>31.19</v>
      </c>
      <c r="F9" s="101">
        <v>5.85</v>
      </c>
    </row>
    <row r="10" spans="1:8" x14ac:dyDescent="0.2">
      <c r="A10" s="189" t="s">
        <v>276</v>
      </c>
      <c r="B10" s="193"/>
      <c r="C10" s="193"/>
      <c r="D10" s="193"/>
      <c r="E10" s="193"/>
      <c r="F10" s="193"/>
      <c r="G10" s="193"/>
      <c r="H10" s="193"/>
    </row>
    <row r="11" spans="1:8" x14ac:dyDescent="0.2">
      <c r="A11" s="189" t="s">
        <v>225</v>
      </c>
      <c r="B11" s="193"/>
      <c r="C11" s="193"/>
      <c r="D11" s="193"/>
      <c r="E11" s="193"/>
      <c r="F11" s="193"/>
    </row>
    <row r="12" spans="1:8" x14ac:dyDescent="0.2">
      <c r="A12" s="189" t="s">
        <v>226</v>
      </c>
      <c r="B12" s="193"/>
      <c r="C12" s="193"/>
    </row>
    <row r="30" spans="1:1" x14ac:dyDescent="0.2">
      <c r="A30" s="7"/>
    </row>
    <row r="31" spans="1:1" x14ac:dyDescent="0.2">
      <c r="A31" s="7"/>
    </row>
  </sheetData>
  <mergeCells count="3">
    <mergeCell ref="A10:H10"/>
    <mergeCell ref="A11:F11"/>
    <mergeCell ref="A12:C12"/>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workbookViewId="0">
      <selection sqref="A1:J1"/>
    </sheetView>
  </sheetViews>
  <sheetFormatPr baseColWidth="10" defaultRowHeight="11.25" x14ac:dyDescent="0.2"/>
  <cols>
    <col min="1" max="1" width="11.42578125" style="6"/>
    <col min="2" max="2" width="18" style="6" customWidth="1"/>
    <col min="3" max="3" width="15" style="6" customWidth="1"/>
    <col min="4" max="16384" width="11.42578125" style="6"/>
  </cols>
  <sheetData>
    <row r="1" spans="1:18" ht="21.75" customHeight="1" x14ac:dyDescent="0.2">
      <c r="A1" s="203" t="s">
        <v>510</v>
      </c>
      <c r="B1" s="202"/>
      <c r="C1" s="202"/>
      <c r="D1" s="202"/>
      <c r="E1" s="202"/>
      <c r="F1" s="202"/>
      <c r="G1" s="202"/>
      <c r="H1" s="193"/>
      <c r="I1" s="193"/>
      <c r="J1" s="193"/>
    </row>
    <row r="2" spans="1:18" x14ac:dyDescent="0.2">
      <c r="A2" s="5"/>
      <c r="B2" s="17"/>
      <c r="C2" s="17"/>
      <c r="D2" s="17"/>
      <c r="E2" s="17"/>
      <c r="F2" s="17"/>
      <c r="G2" s="17"/>
      <c r="H2" s="10"/>
      <c r="I2" s="10"/>
      <c r="J2" s="10"/>
    </row>
    <row r="3" spans="1:18" ht="28.5" customHeight="1" x14ac:dyDescent="0.2">
      <c r="A3" s="204" t="s">
        <v>134</v>
      </c>
      <c r="B3" s="204"/>
      <c r="C3" s="102" t="s">
        <v>130</v>
      </c>
      <c r="D3" s="102" t="s">
        <v>131</v>
      </c>
      <c r="E3" s="102" t="s">
        <v>132</v>
      </c>
      <c r="F3" s="102" t="s">
        <v>191</v>
      </c>
      <c r="G3" s="102" t="s">
        <v>133</v>
      </c>
    </row>
    <row r="4" spans="1:18" x14ac:dyDescent="0.2">
      <c r="A4" s="204" t="s">
        <v>6</v>
      </c>
      <c r="B4" s="103" t="s">
        <v>136</v>
      </c>
      <c r="C4" s="104">
        <v>59.92</v>
      </c>
      <c r="D4" s="104">
        <v>14.55</v>
      </c>
      <c r="E4" s="104">
        <v>3.34</v>
      </c>
      <c r="F4" s="104">
        <v>9.84</v>
      </c>
      <c r="G4" s="104">
        <v>12.36</v>
      </c>
    </row>
    <row r="5" spans="1:18" ht="22.5" x14ac:dyDescent="0.2">
      <c r="A5" s="204"/>
      <c r="B5" s="103" t="s">
        <v>137</v>
      </c>
      <c r="C5" s="104">
        <v>21.21</v>
      </c>
      <c r="D5" s="104">
        <v>22.72</v>
      </c>
      <c r="E5" s="104">
        <v>17.23</v>
      </c>
      <c r="F5" s="104">
        <v>35.049999999999997</v>
      </c>
      <c r="G5" s="104">
        <v>3.79</v>
      </c>
    </row>
    <row r="6" spans="1:18" ht="22.5" x14ac:dyDescent="0.2">
      <c r="A6" s="204"/>
      <c r="B6" s="103" t="s">
        <v>138</v>
      </c>
      <c r="C6" s="104">
        <v>16.809999999999999</v>
      </c>
      <c r="D6" s="104">
        <v>17.45</v>
      </c>
      <c r="E6" s="104">
        <v>9.92</v>
      </c>
      <c r="F6" s="104">
        <v>44.92</v>
      </c>
      <c r="G6" s="104">
        <v>10.9</v>
      </c>
    </row>
    <row r="7" spans="1:18" ht="22.5" x14ac:dyDescent="0.2">
      <c r="A7" s="204"/>
      <c r="B7" s="103" t="s">
        <v>39</v>
      </c>
      <c r="C7" s="104">
        <v>12.34</v>
      </c>
      <c r="D7" s="104">
        <v>14.33</v>
      </c>
      <c r="E7" s="104">
        <v>30.99</v>
      </c>
      <c r="F7" s="104">
        <v>36.43</v>
      </c>
      <c r="G7" s="104">
        <v>5.91</v>
      </c>
    </row>
    <row r="8" spans="1:18" x14ac:dyDescent="0.2">
      <c r="A8" s="204"/>
      <c r="B8" s="103" t="s">
        <v>40</v>
      </c>
      <c r="C8" s="104">
        <v>7.02</v>
      </c>
      <c r="D8" s="104">
        <v>8.27</v>
      </c>
      <c r="E8" s="104">
        <v>41.51</v>
      </c>
      <c r="F8" s="104">
        <v>36.07</v>
      </c>
      <c r="G8" s="104">
        <v>7.14</v>
      </c>
    </row>
    <row r="9" spans="1:18" x14ac:dyDescent="0.2">
      <c r="A9" s="204"/>
      <c r="B9" s="103" t="s">
        <v>41</v>
      </c>
      <c r="C9" s="104">
        <v>7.81</v>
      </c>
      <c r="D9" s="104">
        <v>10.94</v>
      </c>
      <c r="E9" s="104">
        <v>42.17</v>
      </c>
      <c r="F9" s="104">
        <v>33.54</v>
      </c>
      <c r="G9" s="104">
        <v>5.55</v>
      </c>
    </row>
    <row r="10" spans="1:18" x14ac:dyDescent="0.2">
      <c r="A10" s="204" t="s">
        <v>8</v>
      </c>
      <c r="B10" s="103" t="s">
        <v>136</v>
      </c>
      <c r="C10" s="104">
        <v>49.25</v>
      </c>
      <c r="D10" s="104">
        <v>39.130000000000003</v>
      </c>
      <c r="E10" s="104" t="s">
        <v>139</v>
      </c>
      <c r="F10" s="104">
        <v>8.7200000000000006</v>
      </c>
      <c r="G10" s="104">
        <v>2.9</v>
      </c>
    </row>
    <row r="11" spans="1:18" ht="22.5" x14ac:dyDescent="0.2">
      <c r="A11" s="204"/>
      <c r="B11" s="103" t="s">
        <v>137</v>
      </c>
      <c r="C11" s="104">
        <v>25.81</v>
      </c>
      <c r="D11" s="104">
        <v>38.979999999999997</v>
      </c>
      <c r="E11" s="104">
        <v>4.93</v>
      </c>
      <c r="F11" s="104">
        <v>24.52</v>
      </c>
      <c r="G11" s="104">
        <v>5.76</v>
      </c>
    </row>
    <row r="12" spans="1:18" ht="22.5" x14ac:dyDescent="0.2">
      <c r="A12" s="204"/>
      <c r="B12" s="103" t="s">
        <v>138</v>
      </c>
      <c r="C12" s="104">
        <v>18.079999999999998</v>
      </c>
      <c r="D12" s="104">
        <v>25.64</v>
      </c>
      <c r="E12" s="104">
        <v>10.41</v>
      </c>
      <c r="F12" s="104">
        <v>36.58</v>
      </c>
      <c r="G12" s="104">
        <v>9.3000000000000007</v>
      </c>
    </row>
    <row r="13" spans="1:18" ht="22.5" x14ac:dyDescent="0.2">
      <c r="A13" s="204"/>
      <c r="B13" s="103" t="s">
        <v>39</v>
      </c>
      <c r="C13" s="104">
        <v>15.64</v>
      </c>
      <c r="D13" s="104">
        <v>29.96</v>
      </c>
      <c r="E13" s="104">
        <v>20.59</v>
      </c>
      <c r="F13" s="104">
        <v>29.26</v>
      </c>
      <c r="G13" s="104">
        <v>4.5599999999999996</v>
      </c>
    </row>
    <row r="14" spans="1:18" x14ac:dyDescent="0.2">
      <c r="A14" s="204"/>
      <c r="B14" s="103" t="s">
        <v>40</v>
      </c>
      <c r="C14" s="104">
        <v>12.36</v>
      </c>
      <c r="D14" s="104">
        <v>19.41</v>
      </c>
      <c r="E14" s="104">
        <v>31.44</v>
      </c>
      <c r="F14" s="104">
        <v>31.76</v>
      </c>
      <c r="G14" s="104">
        <v>5.03</v>
      </c>
    </row>
    <row r="15" spans="1:18" x14ac:dyDescent="0.2">
      <c r="A15" s="204"/>
      <c r="B15" s="103" t="s">
        <v>41</v>
      </c>
      <c r="C15" s="104">
        <v>13.79</v>
      </c>
      <c r="D15" s="104">
        <v>28.35</v>
      </c>
      <c r="E15" s="104">
        <v>27.89</v>
      </c>
      <c r="F15" s="104">
        <v>26.44</v>
      </c>
      <c r="G15" s="104">
        <v>3.53</v>
      </c>
      <c r="I15" s="16"/>
      <c r="J15" s="16"/>
      <c r="K15" s="16"/>
      <c r="L15" s="16"/>
      <c r="M15" s="16"/>
      <c r="N15" s="16"/>
      <c r="O15" s="16"/>
      <c r="P15" s="16"/>
      <c r="Q15" s="16"/>
      <c r="R15" s="16"/>
    </row>
    <row r="16" spans="1:18" x14ac:dyDescent="0.2">
      <c r="A16" s="204" t="s">
        <v>13</v>
      </c>
      <c r="B16" s="103" t="s">
        <v>136</v>
      </c>
      <c r="C16" s="104">
        <v>74.06</v>
      </c>
      <c r="D16" s="104">
        <v>20.32</v>
      </c>
      <c r="E16" s="104" t="s">
        <v>139</v>
      </c>
      <c r="F16" s="104">
        <v>3.81</v>
      </c>
      <c r="G16" s="104">
        <v>1.8</v>
      </c>
      <c r="I16" s="16"/>
      <c r="J16" s="16"/>
      <c r="K16" s="16"/>
      <c r="L16" s="16"/>
      <c r="M16" s="16"/>
      <c r="N16" s="16"/>
      <c r="O16" s="16"/>
      <c r="P16" s="16"/>
      <c r="Q16" s="16"/>
      <c r="R16" s="16"/>
    </row>
    <row r="17" spans="1:18" ht="22.5" x14ac:dyDescent="0.2">
      <c r="A17" s="204"/>
      <c r="B17" s="103" t="s">
        <v>137</v>
      </c>
      <c r="C17" s="104">
        <v>41.4</v>
      </c>
      <c r="D17" s="104">
        <v>37.159999999999997</v>
      </c>
      <c r="E17" s="104">
        <v>2.82</v>
      </c>
      <c r="F17" s="104">
        <v>15.47</v>
      </c>
      <c r="G17" s="104">
        <v>3.15</v>
      </c>
      <c r="I17" s="16"/>
      <c r="J17" s="16"/>
      <c r="K17" s="16"/>
      <c r="L17" s="16"/>
      <c r="M17" s="16"/>
      <c r="N17" s="16"/>
      <c r="O17" s="16"/>
      <c r="P17" s="16"/>
      <c r="Q17" s="16"/>
      <c r="R17" s="16"/>
    </row>
    <row r="18" spans="1:18" ht="22.5" x14ac:dyDescent="0.2">
      <c r="A18" s="204"/>
      <c r="B18" s="103" t="s">
        <v>138</v>
      </c>
      <c r="C18" s="104">
        <v>28.03</v>
      </c>
      <c r="D18" s="104">
        <v>42.27</v>
      </c>
      <c r="E18" s="104">
        <v>4.0199999999999996</v>
      </c>
      <c r="F18" s="104">
        <v>21.49</v>
      </c>
      <c r="G18" s="104">
        <v>4.1900000000000004</v>
      </c>
    </row>
    <row r="19" spans="1:18" ht="22.5" x14ac:dyDescent="0.2">
      <c r="A19" s="204"/>
      <c r="B19" s="103" t="s">
        <v>39</v>
      </c>
      <c r="C19" s="104">
        <v>23.64</v>
      </c>
      <c r="D19" s="104">
        <v>43.28</v>
      </c>
      <c r="E19" s="104">
        <v>8.09</v>
      </c>
      <c r="F19" s="104">
        <v>21.04</v>
      </c>
      <c r="G19" s="104">
        <v>3.95</v>
      </c>
    </row>
    <row r="20" spans="1:18" x14ac:dyDescent="0.2">
      <c r="A20" s="204"/>
      <c r="B20" s="103" t="s">
        <v>40</v>
      </c>
      <c r="C20" s="104">
        <v>21.81</v>
      </c>
      <c r="D20" s="104">
        <v>33.26</v>
      </c>
      <c r="E20" s="104">
        <v>17.37</v>
      </c>
      <c r="F20" s="104">
        <v>20.81</v>
      </c>
      <c r="G20" s="104">
        <v>6.75</v>
      </c>
    </row>
    <row r="21" spans="1:18" x14ac:dyDescent="0.2">
      <c r="A21" s="204"/>
      <c r="B21" s="103" t="s">
        <v>41</v>
      </c>
      <c r="C21" s="104">
        <v>25.3</v>
      </c>
      <c r="D21" s="104">
        <v>33.35</v>
      </c>
      <c r="E21" s="104">
        <v>13.08</v>
      </c>
      <c r="F21" s="104">
        <v>23.53</v>
      </c>
      <c r="G21" s="104">
        <v>4.75</v>
      </c>
    </row>
    <row r="22" spans="1:18" ht="30" customHeight="1" x14ac:dyDescent="0.2">
      <c r="A22" s="189" t="s">
        <v>275</v>
      </c>
      <c r="B22" s="193"/>
      <c r="C22" s="193"/>
      <c r="D22" s="193"/>
      <c r="E22" s="193"/>
      <c r="F22" s="193"/>
      <c r="G22" s="193"/>
      <c r="H22" s="193"/>
      <c r="I22" s="193"/>
      <c r="J22" s="193"/>
    </row>
    <row r="23" spans="1:18" ht="19.5" customHeight="1" x14ac:dyDescent="0.2">
      <c r="A23" s="189" t="s">
        <v>225</v>
      </c>
      <c r="B23" s="193"/>
      <c r="C23" s="193"/>
      <c r="D23" s="193"/>
      <c r="E23" s="193"/>
      <c r="F23" s="193"/>
      <c r="G23" s="193"/>
      <c r="H23" s="193"/>
      <c r="I23" s="193"/>
      <c r="J23" s="193"/>
    </row>
    <row r="24" spans="1:18" x14ac:dyDescent="0.2">
      <c r="A24" s="189" t="s">
        <v>226</v>
      </c>
      <c r="B24" s="193"/>
      <c r="C24" s="193"/>
      <c r="D24" s="193"/>
      <c r="E24" s="193"/>
      <c r="F24" s="193"/>
    </row>
  </sheetData>
  <mergeCells count="8">
    <mergeCell ref="A1:J1"/>
    <mergeCell ref="A22:J22"/>
    <mergeCell ref="A23:J23"/>
    <mergeCell ref="A24:F24"/>
    <mergeCell ref="A3:B3"/>
    <mergeCell ref="A4:A9"/>
    <mergeCell ref="A10:A15"/>
    <mergeCell ref="A16:A21"/>
  </mergeCell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76</vt:i4>
      </vt:variant>
    </vt:vector>
  </HeadingPairs>
  <TitlesOfParts>
    <vt:vector size="76" baseType="lpstr">
      <vt:lpstr>Sommaire</vt:lpstr>
      <vt:lpstr>Article 1 - tableau 1</vt:lpstr>
      <vt:lpstr>Article 1 - tableau 2</vt:lpstr>
      <vt:lpstr>Article 1 - tableau 3</vt:lpstr>
      <vt:lpstr>Article 1 - tableau 4</vt:lpstr>
      <vt:lpstr>Article 1 - Graphique 1</vt:lpstr>
      <vt:lpstr>Article 1 - Graphique 2</vt:lpstr>
      <vt:lpstr>Article 1 - Graphique 3</vt:lpstr>
      <vt:lpstr>Article 1 - Graphique 4</vt:lpstr>
      <vt:lpstr>Article 1 - Graphique 5</vt:lpstr>
      <vt:lpstr>Article 1 - Graphique 6</vt:lpstr>
      <vt:lpstr>Article 1 - Graphique 7</vt:lpstr>
      <vt:lpstr>Article 1 - Graphique 8</vt:lpstr>
      <vt:lpstr>Article 1 - Graphique 9</vt:lpstr>
      <vt:lpstr>Article 1 - Graphique 10</vt:lpstr>
      <vt:lpstr>Article 1 - Graphique 11</vt:lpstr>
      <vt:lpstr>Article 1 - Graphique 12</vt:lpstr>
      <vt:lpstr>Article 1 - Graphique 13</vt:lpstr>
      <vt:lpstr>Article 1 - Graphique 14</vt:lpstr>
      <vt:lpstr>Article 1 - Graphique 15</vt:lpstr>
      <vt:lpstr>Article 1 - Graphique 16</vt:lpstr>
      <vt:lpstr>Article 1 - Graphique 17</vt:lpstr>
      <vt:lpstr>Article 1 - Graphique 18</vt:lpstr>
      <vt:lpstr>Article 1 - Graphique 19</vt:lpstr>
      <vt:lpstr>Article 1 - Graphique 20</vt:lpstr>
      <vt:lpstr>Article 1 - Graphique 21</vt:lpstr>
      <vt:lpstr>Article 1 - Graphique 22</vt:lpstr>
      <vt:lpstr>Article 1 - Graphique 23</vt:lpstr>
      <vt:lpstr>Article 1 - Graphique 24</vt:lpstr>
      <vt:lpstr>Article 1 - Graphique 25</vt:lpstr>
      <vt:lpstr>Article 1 - Graphique 26</vt:lpstr>
      <vt:lpstr>Article 1 - Graphique 27</vt:lpstr>
      <vt:lpstr>Article 1 - Graphique 28</vt:lpstr>
      <vt:lpstr>Article 1 - Graphique 29</vt:lpstr>
      <vt:lpstr>Article 1 - Graphique 30</vt:lpstr>
      <vt:lpstr>Article 1 - Graphique 31</vt:lpstr>
      <vt:lpstr>Article 1 - Tableau 5</vt:lpstr>
      <vt:lpstr>Article 1 - Graphique 32 </vt:lpstr>
      <vt:lpstr>Article 1 - Graphique 33</vt:lpstr>
      <vt:lpstr>Article 1 - Graphique 34</vt:lpstr>
      <vt:lpstr>Article 1 - Graphique 35</vt:lpstr>
      <vt:lpstr>Article 1 - Graphique 36 </vt:lpstr>
      <vt:lpstr>Article 1 - Graphique 37</vt:lpstr>
      <vt:lpstr>Article 1 - Graphique 38</vt:lpstr>
      <vt:lpstr>Article 1 - Encadré - graph 1</vt:lpstr>
      <vt:lpstr>Article 1 - Encadré - graph 2</vt:lpstr>
      <vt:lpstr>Article 1 - Annexe 2 - Tab A</vt:lpstr>
      <vt:lpstr>Article 1 - Annexe 2 - Tab B</vt:lpstr>
      <vt:lpstr>Article 2 - Tableau 1</vt:lpstr>
      <vt:lpstr>Article 2 - Tableau 2</vt:lpstr>
      <vt:lpstr>Article 2 - Tableau 3</vt:lpstr>
      <vt:lpstr>Article 2 - Tableau 4</vt:lpstr>
      <vt:lpstr>Article 2 - Tableau 5</vt:lpstr>
      <vt:lpstr>Article 2 - Tableau 6</vt:lpstr>
      <vt:lpstr>Article 2 - Tableau 7</vt:lpstr>
      <vt:lpstr>Article 2 - Tableau 8</vt:lpstr>
      <vt:lpstr>Article 2 - Tableau 9</vt:lpstr>
      <vt:lpstr>Article 2 - Graphique 1</vt:lpstr>
      <vt:lpstr>Article 2 - Graphique 1 bis</vt:lpstr>
      <vt:lpstr>Article 2 - Graphique 2</vt:lpstr>
      <vt:lpstr>Article 2 - Graphique 3</vt:lpstr>
      <vt:lpstr>Article 2 - Graphique 4</vt:lpstr>
      <vt:lpstr>Article 2 - Graphique 5</vt:lpstr>
      <vt:lpstr>Article 2 - Graphique 5bis</vt:lpstr>
      <vt:lpstr>Article 2 - Graphique 6</vt:lpstr>
      <vt:lpstr>Article 2 - Graphique 7</vt:lpstr>
      <vt:lpstr>Article 2 - Graphique 8</vt:lpstr>
      <vt:lpstr>Article 2 - Graphique 9</vt:lpstr>
      <vt:lpstr>Article 2 - Graphique 10</vt:lpstr>
      <vt:lpstr>Article 2 - Graphique 11</vt:lpstr>
      <vt:lpstr>Article 2 - Graphique 12</vt:lpstr>
      <vt:lpstr>Article 2 - Encadré 2 tableau 1</vt:lpstr>
      <vt:lpstr>Article 2 - Encadré 3 graph 1</vt:lpstr>
      <vt:lpstr>Article 2 - Encadré 3 graph 2</vt:lpstr>
      <vt:lpstr>Feuil1</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2019-02-13T10:06:56Z</dcterms:modified>
</cp:coreProperties>
</file>