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55" yWindow="-180" windowWidth="15525" windowHeight="12015"/>
  </bookViews>
  <sheets>
    <sheet name="Graph 1 - 2 " sheetId="2" r:id="rId1"/>
    <sheet name="Tab 1 - 2" sheetId="4" r:id="rId2"/>
    <sheet name="Tab 3" sheetId="12" r:id="rId3"/>
    <sheet name="Tab 4" sheetId="13" r:id="rId4"/>
    <sheet name="Graph 3" sheetId="14" r:id="rId5"/>
    <sheet name="Graph 4" sheetId="8" r:id="rId6"/>
  </sheets>
  <externalReferences>
    <externalReference r:id="rId7"/>
    <externalReference r:id="rId8"/>
    <externalReference r:id="rId9"/>
  </externalReferences>
  <calcPr calcId="125725"/>
</workbook>
</file>

<file path=xl/calcChain.xml><?xml version="1.0" encoding="utf-8"?>
<calcChain xmlns="http://schemas.openxmlformats.org/spreadsheetml/2006/main">
  <c r="C3" i="14"/>
  <c r="D3"/>
  <c r="C4"/>
  <c r="D4"/>
  <c r="C5"/>
  <c r="D5"/>
  <c r="C6"/>
  <c r="D6"/>
  <c r="C7"/>
  <c r="D7"/>
  <c r="C8"/>
  <c r="D8"/>
  <c r="D9" s="1"/>
  <c r="C9"/>
  <c r="F11" i="13" l="1"/>
  <c r="E11"/>
  <c r="D11"/>
  <c r="F10"/>
  <c r="E10"/>
  <c r="D10"/>
  <c r="F9"/>
  <c r="F8"/>
  <c r="E8"/>
  <c r="D8"/>
  <c r="F7"/>
  <c r="E7"/>
  <c r="D7"/>
  <c r="F6"/>
  <c r="E6"/>
  <c r="D6"/>
  <c r="F5"/>
  <c r="E5"/>
  <c r="D5"/>
  <c r="F4"/>
  <c r="E4"/>
  <c r="D4"/>
  <c r="F11" i="12"/>
  <c r="C11"/>
  <c r="E15" i="2" l="1"/>
  <c r="E7"/>
  <c r="E4"/>
  <c r="E5"/>
  <c r="E6"/>
  <c r="E3"/>
  <c r="D9" i="8"/>
  <c r="C9"/>
  <c r="C8"/>
  <c r="C7"/>
  <c r="C6"/>
  <c r="C5"/>
  <c r="C4"/>
  <c r="C3"/>
  <c r="D8"/>
  <c r="D4"/>
  <c r="D5"/>
  <c r="D6"/>
  <c r="D7"/>
  <c r="D3"/>
  <c r="J11" i="4"/>
  <c r="D11"/>
  <c r="K11"/>
  <c r="I11"/>
  <c r="K10"/>
  <c r="I10"/>
  <c r="K9"/>
  <c r="I9"/>
  <c r="K8"/>
  <c r="I8"/>
  <c r="K7"/>
  <c r="I7"/>
  <c r="K6"/>
  <c r="I6"/>
  <c r="K5"/>
  <c r="I5"/>
  <c r="K4"/>
  <c r="I4"/>
  <c r="E11"/>
  <c r="E10"/>
  <c r="E8"/>
  <c r="E9"/>
  <c r="E7"/>
  <c r="E5"/>
  <c r="E6"/>
  <c r="E4"/>
  <c r="C11"/>
  <c r="C8"/>
  <c r="C9"/>
  <c r="C10"/>
  <c r="C7"/>
  <c r="C5"/>
  <c r="C6"/>
  <c r="C4"/>
  <c r="D14" i="2"/>
  <c r="D13"/>
  <c r="D12"/>
  <c r="D11"/>
  <c r="D6"/>
  <c r="D5"/>
  <c r="D4"/>
  <c r="D3"/>
  <c r="E12"/>
  <c r="E13"/>
  <c r="E14"/>
  <c r="E11"/>
  <c r="D7" l="1"/>
  <c r="D15"/>
</calcChain>
</file>

<file path=xl/sharedStrings.xml><?xml version="1.0" encoding="utf-8"?>
<sst xmlns="http://schemas.openxmlformats.org/spreadsheetml/2006/main" count="93" uniqueCount="59">
  <si>
    <t>1er décile</t>
  </si>
  <si>
    <t>2e décile</t>
  </si>
  <si>
    <t>3e décile</t>
  </si>
  <si>
    <t>4e décile</t>
  </si>
  <si>
    <t>5e décile</t>
  </si>
  <si>
    <t>5 derniers déciles</t>
  </si>
  <si>
    <t>Total</t>
  </si>
  <si>
    <t>50 - 59 ans</t>
  </si>
  <si>
    <t>Bénéficiaires CMUc</t>
  </si>
  <si>
    <t>Bénéficiaires ACS</t>
  </si>
  <si>
    <t>CMUc</t>
  </si>
  <si>
    <t>ACS</t>
  </si>
  <si>
    <t>Type de ménage</t>
  </si>
  <si>
    <t>Célibataire sans enfant</t>
  </si>
  <si>
    <t>Célibataire 1 enfant</t>
  </si>
  <si>
    <t>Célibataire 2 enfants ou +</t>
  </si>
  <si>
    <t>Couple sans enfant</t>
  </si>
  <si>
    <t>Couple 1 enfant</t>
  </si>
  <si>
    <t xml:space="preserve">Couple 2 enfants </t>
  </si>
  <si>
    <t>Couple 3 enfants ou +</t>
  </si>
  <si>
    <t>Autre</t>
  </si>
  <si>
    <t>Montant moyen CMUc</t>
  </si>
  <si>
    <t>Montant moyen ACS</t>
  </si>
  <si>
    <t>Répartition des ménages CMUc</t>
  </si>
  <si>
    <t>Répartition des ménages</t>
  </si>
  <si>
    <t>Répartition des ménages ACS</t>
  </si>
  <si>
    <t>Part des individus bénéficiaires de la CMUc ou de l'ACS</t>
  </si>
  <si>
    <t>Moins de 16 ans</t>
  </si>
  <si>
    <t>16 - 49 ans</t>
  </si>
  <si>
    <t>Répartition des bénéficiaires CMUc</t>
  </si>
  <si>
    <t>Répartition de la population globale</t>
  </si>
  <si>
    <t>Part de l'avantage monétaire dans le revenu pour les bénéficiaires (échelle de droite)</t>
  </si>
  <si>
    <t>Avantage monétaire annuel (échelle de droite)</t>
  </si>
  <si>
    <t>Répartition des bénéficiaires ACS</t>
  </si>
  <si>
    <t>Montant du chèque ACS (échelle de droite)</t>
  </si>
  <si>
    <t>60 ans et plus</t>
  </si>
  <si>
    <t>Composition du foyer</t>
  </si>
  <si>
    <t>Équivalent salaire</t>
  </si>
  <si>
    <t>En part de Smic</t>
  </si>
  <si>
    <t>Célibataire 2 enfants</t>
  </si>
  <si>
    <t>Célibataire 3 enfants</t>
  </si>
  <si>
    <t>Couple 2 enfants</t>
  </si>
  <si>
    <t>Couple 3 enfants</t>
  </si>
  <si>
    <t>Point de sortie CMUc en fonction des ressources mensuelles du foyer</t>
  </si>
  <si>
    <t>Point de sortie CMUc en fonction du salaire mensuel net du foyer</t>
  </si>
  <si>
    <t>Point de sortie ACS en fonction des ressources mensuelles du foyer</t>
  </si>
  <si>
    <t>Point de sortie ACS en fonction du salaire mensuel net du foyer</t>
  </si>
  <si>
    <t xml:space="preserve">Perte de revenu ajusté à la sortie de la CMUc </t>
  </si>
  <si>
    <t>Perte de revenu ajusté à la sortie de la CMUc en cas de non recours à l'ACS</t>
  </si>
  <si>
    <t>Perte de revenu ajusté à la sortie de l'ACS</t>
  </si>
  <si>
    <t>En part de revenu ajusté au seuil des dispositifs</t>
  </si>
  <si>
    <t>Célibataire</t>
  </si>
  <si>
    <t>Moins de 50 ans</t>
  </si>
  <si>
    <t>Entre 50 et 59ans</t>
  </si>
  <si>
    <t>60 ans ou plus</t>
  </si>
  <si>
    <t>Entre 50 et 60 ans</t>
  </si>
  <si>
    <t>n.s.</t>
  </si>
  <si>
    <t>Couple moins de 50 ans avec 2 enfants de moins de 15 ans</t>
  </si>
  <si>
    <t>Couple 50 - 60 ans avec 2 enfants de plus de 15 ans</t>
  </si>
</sst>
</file>

<file path=xl/styles.xml><?xml version="1.0" encoding="utf-8"?>
<styleSheet xmlns="http://schemas.openxmlformats.org/spreadsheetml/2006/main">
  <numFmts count="2">
    <numFmt numFmtId="164" formatCode="#,##0\ &quot;€&quot;"/>
    <numFmt numFmtId="165" formatCode="0.0%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2" borderId="0" xfId="0" applyFont="1" applyFill="1"/>
    <xf numFmtId="0" fontId="5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2">
    <cellStyle name="Motif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'Graph 1 - 2 '!$C$2</c:f>
              <c:strCache>
                <c:ptCount val="1"/>
                <c:pt idx="0">
                  <c:v>Répartition de la population globale</c:v>
                </c:pt>
              </c:strCache>
            </c:strRef>
          </c:tx>
          <c:cat>
            <c:strRef>
              <c:f>'Graph 1 - 2 '!$B$3:$B$6</c:f>
              <c:strCache>
                <c:ptCount val="4"/>
                <c:pt idx="0">
                  <c:v>Moins de 16 ans</c:v>
                </c:pt>
                <c:pt idx="1">
                  <c:v>16 - 49 ans</c:v>
                </c:pt>
                <c:pt idx="2">
                  <c:v>50 - 59 ans</c:v>
                </c:pt>
                <c:pt idx="3">
                  <c:v>60 ans et plus</c:v>
                </c:pt>
              </c:strCache>
            </c:strRef>
          </c:cat>
          <c:val>
            <c:numRef>
              <c:f>'Graph 1 - 2 '!$C$3:$C$6</c:f>
              <c:numCache>
                <c:formatCode>0%</c:formatCode>
                <c:ptCount val="4"/>
                <c:pt idx="0">
                  <c:v>0.19</c:v>
                </c:pt>
                <c:pt idx="1">
                  <c:v>0.44</c:v>
                </c:pt>
                <c:pt idx="2">
                  <c:v>0.13</c:v>
                </c:pt>
                <c:pt idx="3">
                  <c:v>0.24</c:v>
                </c:pt>
              </c:numCache>
            </c:numRef>
          </c:val>
        </c:ser>
        <c:ser>
          <c:idx val="1"/>
          <c:order val="1"/>
          <c:tx>
            <c:strRef>
              <c:f>'Graph 1 - 2 '!$D$2</c:f>
              <c:strCache>
                <c:ptCount val="1"/>
                <c:pt idx="0">
                  <c:v>Répartition des bénéficiaires CMUc</c:v>
                </c:pt>
              </c:strCache>
            </c:strRef>
          </c:tx>
          <c:cat>
            <c:strRef>
              <c:f>'Graph 1 - 2 '!$B$3:$B$6</c:f>
              <c:strCache>
                <c:ptCount val="4"/>
                <c:pt idx="0">
                  <c:v>Moins de 16 ans</c:v>
                </c:pt>
                <c:pt idx="1">
                  <c:v>16 - 49 ans</c:v>
                </c:pt>
                <c:pt idx="2">
                  <c:v>50 - 59 ans</c:v>
                </c:pt>
                <c:pt idx="3">
                  <c:v>60 ans et plus</c:v>
                </c:pt>
              </c:strCache>
            </c:strRef>
          </c:cat>
          <c:val>
            <c:numRef>
              <c:f>'Graph 1 - 2 '!$D$3:$D$6</c:f>
              <c:numCache>
                <c:formatCode>0%</c:formatCode>
                <c:ptCount val="4"/>
                <c:pt idx="0">
                  <c:v>0.325664865832478</c:v>
                </c:pt>
                <c:pt idx="1">
                  <c:v>0.53870694942868047</c:v>
                </c:pt>
                <c:pt idx="2">
                  <c:v>0.10243290394896233</c:v>
                </c:pt>
                <c:pt idx="3">
                  <c:v>3.319528078987919E-2</c:v>
                </c:pt>
              </c:numCache>
            </c:numRef>
          </c:val>
        </c:ser>
        <c:axId val="133191936"/>
        <c:axId val="133222400"/>
      </c:barChart>
      <c:lineChart>
        <c:grouping val="standard"/>
        <c:ser>
          <c:idx val="2"/>
          <c:order val="2"/>
          <c:tx>
            <c:strRef>
              <c:f>'Graph 1 - 2 '!$E$2</c:f>
              <c:strCache>
                <c:ptCount val="1"/>
                <c:pt idx="0">
                  <c:v>Avantage monétaire annuel (échelle de droite)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cat>
            <c:strRef>
              <c:f>'Graph 1 - 2 '!$B$3:$B$6</c:f>
              <c:strCache>
                <c:ptCount val="4"/>
                <c:pt idx="0">
                  <c:v>Moins de 16 ans</c:v>
                </c:pt>
                <c:pt idx="1">
                  <c:v>16 - 49 ans</c:v>
                </c:pt>
                <c:pt idx="2">
                  <c:v>50 - 59 ans</c:v>
                </c:pt>
                <c:pt idx="3">
                  <c:v>60 ans et plus</c:v>
                </c:pt>
              </c:strCache>
            </c:strRef>
          </c:cat>
          <c:val>
            <c:numRef>
              <c:f>'Graph 1 - 2 '!$E$3:$E$6</c:f>
              <c:numCache>
                <c:formatCode>#,##0\ "€"</c:formatCode>
                <c:ptCount val="4"/>
                <c:pt idx="0">
                  <c:v>250</c:v>
                </c:pt>
                <c:pt idx="1">
                  <c:v>480</c:v>
                </c:pt>
                <c:pt idx="2">
                  <c:v>730</c:v>
                </c:pt>
                <c:pt idx="3">
                  <c:v>750</c:v>
                </c:pt>
              </c:numCache>
            </c:numRef>
          </c:val>
        </c:ser>
        <c:marker val="1"/>
        <c:axId val="133225472"/>
        <c:axId val="133223936"/>
      </c:lineChart>
      <c:catAx>
        <c:axId val="133191936"/>
        <c:scaling>
          <c:orientation val="minMax"/>
        </c:scaling>
        <c:axPos val="b"/>
        <c:tickLblPos val="nextTo"/>
        <c:crossAx val="133222400"/>
        <c:crosses val="autoZero"/>
        <c:auto val="1"/>
        <c:lblAlgn val="ctr"/>
        <c:lblOffset val="100"/>
      </c:catAx>
      <c:valAx>
        <c:axId val="133222400"/>
        <c:scaling>
          <c:orientation val="minMax"/>
        </c:scaling>
        <c:axPos val="l"/>
        <c:majorGridlines/>
        <c:numFmt formatCode="0%" sourceLinked="1"/>
        <c:tickLblPos val="nextTo"/>
        <c:crossAx val="133191936"/>
        <c:crosses val="autoZero"/>
        <c:crossBetween val="between"/>
      </c:valAx>
      <c:valAx>
        <c:axId val="133223936"/>
        <c:scaling>
          <c:orientation val="minMax"/>
        </c:scaling>
        <c:axPos val="r"/>
        <c:numFmt formatCode="#,##0\ &quot;€&quot;" sourceLinked="1"/>
        <c:tickLblPos val="nextTo"/>
        <c:crossAx val="133225472"/>
        <c:crosses val="max"/>
        <c:crossBetween val="between"/>
      </c:valAx>
      <c:catAx>
        <c:axId val="133225472"/>
        <c:scaling>
          <c:orientation val="minMax"/>
        </c:scaling>
        <c:delete val="1"/>
        <c:axPos val="b"/>
        <c:tickLblPos val="none"/>
        <c:crossAx val="133223936"/>
        <c:crosses val="autoZero"/>
        <c:auto val="1"/>
        <c:lblAlgn val="ctr"/>
        <c:lblOffset val="100"/>
      </c:catAx>
    </c:plotArea>
    <c:legend>
      <c:legendPos val="r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'Graph 1 - 2 '!$C$10</c:f>
              <c:strCache>
                <c:ptCount val="1"/>
                <c:pt idx="0">
                  <c:v>Répartition de la population globale</c:v>
                </c:pt>
              </c:strCache>
            </c:strRef>
          </c:tx>
          <c:cat>
            <c:strRef>
              <c:f>'Graph 1 - 2 '!$B$11:$B$14</c:f>
              <c:strCache>
                <c:ptCount val="4"/>
                <c:pt idx="0">
                  <c:v>Moins de 16 ans</c:v>
                </c:pt>
                <c:pt idx="1">
                  <c:v>16 - 49 ans</c:v>
                </c:pt>
                <c:pt idx="2">
                  <c:v>50 - 59 ans</c:v>
                </c:pt>
                <c:pt idx="3">
                  <c:v>60 ans et plus</c:v>
                </c:pt>
              </c:strCache>
            </c:strRef>
          </c:cat>
          <c:val>
            <c:numRef>
              <c:f>'Graph 1 - 2 '!$C$11:$C$14</c:f>
              <c:numCache>
                <c:formatCode>0%</c:formatCode>
                <c:ptCount val="4"/>
                <c:pt idx="0">
                  <c:v>0.19</c:v>
                </c:pt>
                <c:pt idx="1">
                  <c:v>0.44</c:v>
                </c:pt>
                <c:pt idx="2">
                  <c:v>0.13</c:v>
                </c:pt>
                <c:pt idx="3">
                  <c:v>0.24</c:v>
                </c:pt>
              </c:numCache>
            </c:numRef>
          </c:val>
        </c:ser>
        <c:ser>
          <c:idx val="1"/>
          <c:order val="1"/>
          <c:tx>
            <c:strRef>
              <c:f>'Graph 1 - 2 '!$D$10</c:f>
              <c:strCache>
                <c:ptCount val="1"/>
                <c:pt idx="0">
                  <c:v>Répartition des bénéficiaires ACS</c:v>
                </c:pt>
              </c:strCache>
            </c:strRef>
          </c:tx>
          <c:cat>
            <c:strRef>
              <c:f>'Graph 1 - 2 '!$B$11:$B$14</c:f>
              <c:strCache>
                <c:ptCount val="4"/>
                <c:pt idx="0">
                  <c:v>Moins de 16 ans</c:v>
                </c:pt>
                <c:pt idx="1">
                  <c:v>16 - 49 ans</c:v>
                </c:pt>
                <c:pt idx="2">
                  <c:v>50 - 59 ans</c:v>
                </c:pt>
                <c:pt idx="3">
                  <c:v>60 ans et plus</c:v>
                </c:pt>
              </c:strCache>
            </c:strRef>
          </c:cat>
          <c:val>
            <c:numRef>
              <c:f>'Graph 1 - 2 '!$D$11:$D$14</c:f>
              <c:numCache>
                <c:formatCode>0%</c:formatCode>
                <c:ptCount val="4"/>
                <c:pt idx="0">
                  <c:v>0.25411891509568924</c:v>
                </c:pt>
                <c:pt idx="1">
                  <c:v>0.37845781201735657</c:v>
                </c:pt>
                <c:pt idx="2">
                  <c:v>8.4211555426936396E-2</c:v>
                </c:pt>
                <c:pt idx="3">
                  <c:v>0.28321171746001789</c:v>
                </c:pt>
              </c:numCache>
            </c:numRef>
          </c:val>
        </c:ser>
        <c:axId val="133449216"/>
        <c:axId val="133450752"/>
      </c:barChart>
      <c:lineChart>
        <c:grouping val="standard"/>
        <c:ser>
          <c:idx val="2"/>
          <c:order val="2"/>
          <c:tx>
            <c:strRef>
              <c:f>'Graph 1 - 2 '!$E$10</c:f>
              <c:strCache>
                <c:ptCount val="1"/>
                <c:pt idx="0">
                  <c:v>Montant du chèque ACS (échelle de droite)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cat>
            <c:strRef>
              <c:f>'Graph 1 - 2 '!$B$11:$B$14</c:f>
              <c:strCache>
                <c:ptCount val="4"/>
                <c:pt idx="0">
                  <c:v>Moins de 16 ans</c:v>
                </c:pt>
                <c:pt idx="1">
                  <c:v>16 - 49 ans</c:v>
                </c:pt>
                <c:pt idx="2">
                  <c:v>50 - 59 ans</c:v>
                </c:pt>
                <c:pt idx="3">
                  <c:v>60 ans et plus</c:v>
                </c:pt>
              </c:strCache>
            </c:strRef>
          </c:cat>
          <c:val>
            <c:numRef>
              <c:f>'Graph 1 - 2 '!$E$11:$E$14</c:f>
              <c:numCache>
                <c:formatCode>#,##0\ "€"</c:formatCode>
                <c:ptCount val="4"/>
                <c:pt idx="0">
                  <c:v>99.999999999999943</c:v>
                </c:pt>
                <c:pt idx="1">
                  <c:v>200.00000000000028</c:v>
                </c:pt>
                <c:pt idx="2">
                  <c:v>349.99999999999994</c:v>
                </c:pt>
                <c:pt idx="3">
                  <c:v>550.00000000000023</c:v>
                </c:pt>
              </c:numCache>
            </c:numRef>
          </c:val>
        </c:ser>
        <c:marker val="1"/>
        <c:axId val="133466368"/>
        <c:axId val="133464832"/>
      </c:lineChart>
      <c:catAx>
        <c:axId val="133449216"/>
        <c:scaling>
          <c:orientation val="minMax"/>
        </c:scaling>
        <c:axPos val="b"/>
        <c:tickLblPos val="nextTo"/>
        <c:crossAx val="133450752"/>
        <c:crosses val="autoZero"/>
        <c:auto val="1"/>
        <c:lblAlgn val="ctr"/>
        <c:lblOffset val="100"/>
      </c:catAx>
      <c:valAx>
        <c:axId val="133450752"/>
        <c:scaling>
          <c:orientation val="minMax"/>
        </c:scaling>
        <c:axPos val="l"/>
        <c:majorGridlines/>
        <c:numFmt formatCode="0%" sourceLinked="1"/>
        <c:tickLblPos val="nextTo"/>
        <c:crossAx val="133449216"/>
        <c:crosses val="autoZero"/>
        <c:crossBetween val="between"/>
      </c:valAx>
      <c:valAx>
        <c:axId val="133464832"/>
        <c:scaling>
          <c:orientation val="minMax"/>
        </c:scaling>
        <c:axPos val="r"/>
        <c:numFmt formatCode="#,##0\ &quot;€&quot;" sourceLinked="1"/>
        <c:tickLblPos val="nextTo"/>
        <c:crossAx val="133466368"/>
        <c:crosses val="max"/>
        <c:crossBetween val="between"/>
      </c:valAx>
      <c:catAx>
        <c:axId val="133466368"/>
        <c:scaling>
          <c:orientation val="minMax"/>
        </c:scaling>
        <c:delete val="1"/>
        <c:axPos val="b"/>
        <c:tickLblPos val="none"/>
        <c:crossAx val="133464832"/>
        <c:crosses val="autoZero"/>
        <c:auto val="1"/>
        <c:lblAlgn val="ctr"/>
        <c:lblOffset val="100"/>
      </c:cat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'Graph 3'!$C$2</c:f>
              <c:strCache>
                <c:ptCount val="1"/>
                <c:pt idx="0">
                  <c:v>Bénéficiaires CMUc</c:v>
                </c:pt>
              </c:strCache>
            </c:strRef>
          </c:tx>
          <c:cat>
            <c:strRef>
              <c:f>'Graph 3'!$B$3:$B$8</c:f>
              <c:strCache>
                <c:ptCount val="6"/>
                <c:pt idx="0">
                  <c:v>1er décile</c:v>
                </c:pt>
                <c:pt idx="1">
                  <c:v>2e décile</c:v>
                </c:pt>
                <c:pt idx="2">
                  <c:v>3e décile</c:v>
                </c:pt>
                <c:pt idx="3">
                  <c:v>4e décile</c:v>
                </c:pt>
                <c:pt idx="4">
                  <c:v>5e décile</c:v>
                </c:pt>
                <c:pt idx="5">
                  <c:v>5 derniers déciles</c:v>
                </c:pt>
              </c:strCache>
            </c:strRef>
          </c:cat>
          <c:val>
            <c:numRef>
              <c:f>'Graph 3'!$C$3:$C$8</c:f>
              <c:numCache>
                <c:formatCode>0%</c:formatCode>
                <c:ptCount val="6"/>
                <c:pt idx="0">
                  <c:v>0.68167491999580421</c:v>
                </c:pt>
                <c:pt idx="1">
                  <c:v>0.1366461206475878</c:v>
                </c:pt>
                <c:pt idx="2">
                  <c:v>6.2340332782876512E-2</c:v>
                </c:pt>
                <c:pt idx="3">
                  <c:v>3.9457231706479835E-2</c:v>
                </c:pt>
                <c:pt idx="4">
                  <c:v>2.3714881154496107E-2</c:v>
                </c:pt>
                <c:pt idx="5">
                  <c:v>5.6166513712755384E-2</c:v>
                </c:pt>
              </c:numCache>
            </c:numRef>
          </c:val>
        </c:ser>
        <c:ser>
          <c:idx val="1"/>
          <c:order val="1"/>
          <c:tx>
            <c:strRef>
              <c:f>'Graph 3'!$D$2</c:f>
              <c:strCache>
                <c:ptCount val="1"/>
                <c:pt idx="0">
                  <c:v>Bénéficiaires ACS</c:v>
                </c:pt>
              </c:strCache>
            </c:strRef>
          </c:tx>
          <c:cat>
            <c:strRef>
              <c:f>'Graph 3'!$B$3:$B$8</c:f>
              <c:strCache>
                <c:ptCount val="6"/>
                <c:pt idx="0">
                  <c:v>1er décile</c:v>
                </c:pt>
                <c:pt idx="1">
                  <c:v>2e décile</c:v>
                </c:pt>
                <c:pt idx="2">
                  <c:v>3e décile</c:v>
                </c:pt>
                <c:pt idx="3">
                  <c:v>4e décile</c:v>
                </c:pt>
                <c:pt idx="4">
                  <c:v>5e décile</c:v>
                </c:pt>
                <c:pt idx="5">
                  <c:v>5 derniers déciles</c:v>
                </c:pt>
              </c:strCache>
            </c:strRef>
          </c:cat>
          <c:val>
            <c:numRef>
              <c:f>'Graph 3'!$D$3:$D$8</c:f>
              <c:numCache>
                <c:formatCode>0%</c:formatCode>
                <c:ptCount val="6"/>
                <c:pt idx="0">
                  <c:v>0.45634944705884561</c:v>
                </c:pt>
                <c:pt idx="1">
                  <c:v>0.41418394303956563</c:v>
                </c:pt>
                <c:pt idx="2">
                  <c:v>6.5401295399952514E-2</c:v>
                </c:pt>
                <c:pt idx="3">
                  <c:v>2.3085550408428902E-2</c:v>
                </c:pt>
                <c:pt idx="4">
                  <c:v>1.4486829424664519E-2</c:v>
                </c:pt>
                <c:pt idx="5">
                  <c:v>2.6492934668542856E-2</c:v>
                </c:pt>
              </c:numCache>
            </c:numRef>
          </c:val>
        </c:ser>
        <c:axId val="133651072"/>
        <c:axId val="133661056"/>
      </c:barChart>
      <c:catAx>
        <c:axId val="133651072"/>
        <c:scaling>
          <c:orientation val="minMax"/>
        </c:scaling>
        <c:axPos val="b"/>
        <c:tickLblPos val="nextTo"/>
        <c:crossAx val="133661056"/>
        <c:crosses val="autoZero"/>
        <c:auto val="1"/>
        <c:lblAlgn val="ctr"/>
        <c:lblOffset val="100"/>
      </c:catAx>
      <c:valAx>
        <c:axId val="133661056"/>
        <c:scaling>
          <c:orientation val="minMax"/>
          <c:max val="1"/>
          <c:min val="0"/>
        </c:scaling>
        <c:axPos val="l"/>
        <c:majorGridlines/>
        <c:numFmt formatCode="0%" sourceLinked="1"/>
        <c:tickLblPos val="nextTo"/>
        <c:crossAx val="133651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'Graph 4'!$C$2</c:f>
              <c:strCache>
                <c:ptCount val="1"/>
                <c:pt idx="0">
                  <c:v>Part des individus bénéficiaires de la CMUc ou de l'ACS</c:v>
                </c:pt>
              </c:strCache>
            </c:strRef>
          </c:tx>
          <c:cat>
            <c:strRef>
              <c:f>'Graph 4'!$B$3:$B$8</c:f>
              <c:strCache>
                <c:ptCount val="6"/>
                <c:pt idx="0">
                  <c:v>1er décile</c:v>
                </c:pt>
                <c:pt idx="1">
                  <c:v>2e décile</c:v>
                </c:pt>
                <c:pt idx="2">
                  <c:v>3e décile</c:v>
                </c:pt>
                <c:pt idx="3">
                  <c:v>4e décile</c:v>
                </c:pt>
                <c:pt idx="4">
                  <c:v>5e décile</c:v>
                </c:pt>
                <c:pt idx="5">
                  <c:v>5 derniers déciles</c:v>
                </c:pt>
              </c:strCache>
            </c:strRef>
          </c:cat>
          <c:val>
            <c:numRef>
              <c:f>'Graph 4'!$C$3:$C$8</c:f>
              <c:numCache>
                <c:formatCode>0.0%</c:formatCode>
                <c:ptCount val="6"/>
                <c:pt idx="0">
                  <c:v>0.54433502483791041</c:v>
                </c:pt>
                <c:pt idx="1">
                  <c:v>0.15220744367542613</c:v>
                </c:pt>
                <c:pt idx="2">
                  <c:v>5.3201194100601784E-2</c:v>
                </c:pt>
                <c:pt idx="3">
                  <c:v>3.1118634023418894E-2</c:v>
                </c:pt>
                <c:pt idx="4">
                  <c:v>1.8795502355218791E-2</c:v>
                </c:pt>
                <c:pt idx="5">
                  <c:v>1.037050255178937E-2</c:v>
                </c:pt>
              </c:numCache>
            </c:numRef>
          </c:val>
        </c:ser>
        <c:axId val="133740416"/>
        <c:axId val="133741952"/>
      </c:barChart>
      <c:lineChart>
        <c:grouping val="standard"/>
        <c:ser>
          <c:idx val="1"/>
          <c:order val="1"/>
          <c:tx>
            <c:strRef>
              <c:f>'Graph 4'!$D$2</c:f>
              <c:strCache>
                <c:ptCount val="1"/>
                <c:pt idx="0">
                  <c:v>Part de l'avantage monétaire dans le revenu pour les bénéficiaires (échelle de droite)</c:v>
                </c:pt>
              </c:strCache>
            </c:strRef>
          </c:tx>
          <c:marker>
            <c:symbol val="none"/>
          </c:marker>
          <c:cat>
            <c:strRef>
              <c:f>'Graph 4'!$B$3:$B$8</c:f>
              <c:strCache>
                <c:ptCount val="6"/>
                <c:pt idx="0">
                  <c:v>1er décile</c:v>
                </c:pt>
                <c:pt idx="1">
                  <c:v>2e décile</c:v>
                </c:pt>
                <c:pt idx="2">
                  <c:v>3e décile</c:v>
                </c:pt>
                <c:pt idx="3">
                  <c:v>4e décile</c:v>
                </c:pt>
                <c:pt idx="4">
                  <c:v>5e décile</c:v>
                </c:pt>
                <c:pt idx="5">
                  <c:v>5 derniers déciles</c:v>
                </c:pt>
              </c:strCache>
            </c:strRef>
          </c:cat>
          <c:val>
            <c:numRef>
              <c:f>'Graph 4'!$D$3:$D$8</c:f>
              <c:numCache>
                <c:formatCode>0.0%</c:formatCode>
                <c:ptCount val="6"/>
                <c:pt idx="0">
                  <c:v>9.0393897987465735E-2</c:v>
                </c:pt>
                <c:pt idx="1">
                  <c:v>4.0578923573977847E-2</c:v>
                </c:pt>
                <c:pt idx="2">
                  <c:v>3.1763935793228885E-2</c:v>
                </c:pt>
                <c:pt idx="3">
                  <c:v>2.726041422894037E-2</c:v>
                </c:pt>
                <c:pt idx="4">
                  <c:v>1.9031837105985442E-2</c:v>
                </c:pt>
                <c:pt idx="5">
                  <c:v>1.3167354581929587E-2</c:v>
                </c:pt>
              </c:numCache>
            </c:numRef>
          </c:val>
        </c:ser>
        <c:marker val="1"/>
        <c:axId val="133745280"/>
        <c:axId val="133743744"/>
      </c:lineChart>
      <c:catAx>
        <c:axId val="133740416"/>
        <c:scaling>
          <c:orientation val="minMax"/>
        </c:scaling>
        <c:axPos val="b"/>
        <c:tickLblPos val="nextTo"/>
        <c:crossAx val="133741952"/>
        <c:crossesAt val="0"/>
        <c:auto val="1"/>
        <c:lblAlgn val="ctr"/>
        <c:lblOffset val="100"/>
      </c:catAx>
      <c:valAx>
        <c:axId val="133741952"/>
        <c:scaling>
          <c:orientation val="minMax"/>
        </c:scaling>
        <c:axPos val="l"/>
        <c:majorGridlines/>
        <c:numFmt formatCode="0.0%" sourceLinked="1"/>
        <c:tickLblPos val="nextTo"/>
        <c:crossAx val="133740416"/>
        <c:crosses val="autoZero"/>
        <c:crossBetween val="between"/>
      </c:valAx>
      <c:valAx>
        <c:axId val="133743744"/>
        <c:scaling>
          <c:orientation val="minMax"/>
        </c:scaling>
        <c:axPos val="r"/>
        <c:numFmt formatCode="0.0%" sourceLinked="1"/>
        <c:tickLblPos val="nextTo"/>
        <c:crossAx val="133745280"/>
        <c:crosses val="max"/>
        <c:crossBetween val="between"/>
      </c:valAx>
      <c:catAx>
        <c:axId val="133745280"/>
        <c:scaling>
          <c:orientation val="minMax"/>
        </c:scaling>
        <c:delete val="1"/>
        <c:axPos val="b"/>
        <c:tickLblPos val="none"/>
        <c:crossAx val="133743744"/>
        <c:crosses val="autoZero"/>
        <c:auto val="1"/>
        <c:lblAlgn val="ctr"/>
        <c:lblOffset val="100"/>
      </c:catAx>
    </c:plotArea>
    <c:legend>
      <c:legendPos val="r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685800</xdr:rowOff>
    </xdr:from>
    <xdr:to>
      <xdr:col>13</xdr:col>
      <xdr:colOff>257175</xdr:colOff>
      <xdr:row>13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21</xdr:row>
      <xdr:rowOff>0</xdr:rowOff>
    </xdr:from>
    <xdr:to>
      <xdr:col>13</xdr:col>
      <xdr:colOff>0</xdr:colOff>
      <xdr:row>35</xdr:row>
      <xdr:rowOff>76200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11</xdr:row>
      <xdr:rowOff>180975</xdr:rowOff>
    </xdr:from>
    <xdr:to>
      <xdr:col>9</xdr:col>
      <xdr:colOff>704850</xdr:colOff>
      <xdr:row>26</xdr:row>
      <xdr:rowOff>66675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7</xdr:row>
      <xdr:rowOff>38100</xdr:rowOff>
    </xdr:from>
    <xdr:to>
      <xdr:col>10</xdr:col>
      <xdr:colOff>419100</xdr:colOff>
      <xdr:row>21</xdr:row>
      <xdr:rowOff>95250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S%20CMUc%20ACS/Tableaux%20de%20sortie/Sorties%20bru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SS%20CMUc%20ACS/Cas%20types/Maquette_cas_types_201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SS%20CMUc%20ACS/Cas%20types/Maquette_cas_types_2014_si_nonrec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ses_et_effectifs"/>
      <sheetName val="repartition_cmuc_par_âge"/>
      <sheetName val="Repartition_acs_par_âge"/>
      <sheetName val="montant_cmuc_par_âge"/>
      <sheetName val="montant_acs_par_âge"/>
      <sheetName val="montant_cmuc_par_typfam"/>
      <sheetName val="montant_acs_par_typfam"/>
      <sheetName val="Repartition_cmuc_par_nv"/>
      <sheetName val="Repartition_acs_par_nv"/>
      <sheetName val="Repartition_cmuc_par_fam"/>
      <sheetName val="Repartition_acs_par_fam"/>
      <sheetName val="Masses_versées_par_décile"/>
      <sheetName val="Part_par_décile"/>
      <sheetName val="benef_par_décile"/>
      <sheetName val="Part_eli_par_décile"/>
      <sheetName val="benef_eli_par_décile"/>
      <sheetName val="montant_eli_par_décile"/>
    </sheetNames>
    <sheetDataSet>
      <sheetData sheetId="0">
        <row r="2">
          <cell r="C2">
            <v>6073430.9605557527</v>
          </cell>
        </row>
      </sheetData>
      <sheetData sheetId="1">
        <row r="2">
          <cell r="C2">
            <v>32.566486583247801</v>
          </cell>
        </row>
        <row r="3">
          <cell r="C3">
            <v>53.870694942868049</v>
          </cell>
        </row>
        <row r="4">
          <cell r="C4">
            <v>10.243290394896233</v>
          </cell>
        </row>
        <row r="5">
          <cell r="C5">
            <v>3.3195280789879194</v>
          </cell>
        </row>
      </sheetData>
      <sheetData sheetId="2">
        <row r="2">
          <cell r="C2">
            <v>25.411891509568921</v>
          </cell>
        </row>
        <row r="3">
          <cell r="C3">
            <v>37.845781201735655</v>
          </cell>
        </row>
        <row r="4">
          <cell r="C4">
            <v>8.42115554269364</v>
          </cell>
        </row>
        <row r="5">
          <cell r="C5">
            <v>28.321171746001788</v>
          </cell>
        </row>
      </sheetData>
      <sheetData sheetId="3">
        <row r="2">
          <cell r="C2">
            <v>438.01605710554674</v>
          </cell>
        </row>
        <row r="3">
          <cell r="C3">
            <v>247.93921258640054</v>
          </cell>
        </row>
        <row r="4">
          <cell r="C4">
            <v>477.74713936930129</v>
          </cell>
        </row>
        <row r="5">
          <cell r="C5">
            <v>733.75381844639969</v>
          </cell>
        </row>
        <row r="6">
          <cell r="C6">
            <v>745.42909896130004</v>
          </cell>
        </row>
      </sheetData>
      <sheetData sheetId="4">
        <row r="2">
          <cell r="C2">
            <v>286.34394291547795</v>
          </cell>
        </row>
        <row r="3">
          <cell r="C3">
            <v>99.999999999999943</v>
          </cell>
        </row>
        <row r="4">
          <cell r="C4">
            <v>200.00000000000028</v>
          </cell>
        </row>
        <row r="5">
          <cell r="C5">
            <v>349.99999999999994</v>
          </cell>
        </row>
        <row r="6">
          <cell r="C6">
            <v>550.00000000000023</v>
          </cell>
        </row>
      </sheetData>
      <sheetData sheetId="5">
        <row r="3">
          <cell r="C3">
            <v>1172.7217995982919</v>
          </cell>
        </row>
        <row r="4">
          <cell r="C4">
            <v>1320.4657502654879</v>
          </cell>
        </row>
        <row r="5">
          <cell r="C5">
            <v>1553.4880071362443</v>
          </cell>
        </row>
        <row r="6">
          <cell r="C6">
            <v>1950.0379328669596</v>
          </cell>
        </row>
        <row r="7">
          <cell r="C7">
            <v>582.73988749399973</v>
          </cell>
        </row>
        <row r="8">
          <cell r="C8">
            <v>830.38193375207743</v>
          </cell>
        </row>
        <row r="9">
          <cell r="C9">
            <v>1212.6249872705794</v>
          </cell>
        </row>
        <row r="10">
          <cell r="C10">
            <v>727.20868447899488</v>
          </cell>
        </row>
        <row r="11">
          <cell r="C11">
            <v>1467.1151019621739</v>
          </cell>
        </row>
      </sheetData>
      <sheetData sheetId="6">
        <row r="3">
          <cell r="C3">
            <v>854.6866887516876</v>
          </cell>
        </row>
        <row r="4">
          <cell r="C4">
            <v>638.01197481192241</v>
          </cell>
        </row>
        <row r="5">
          <cell r="C5">
            <v>677.47348073932142</v>
          </cell>
        </row>
        <row r="6">
          <cell r="C6">
            <v>780.61771271780322</v>
          </cell>
        </row>
        <row r="7">
          <cell r="C7">
            <v>479.23421080507086</v>
          </cell>
        </row>
        <row r="8">
          <cell r="C8">
            <v>365.8667799202222</v>
          </cell>
        </row>
        <row r="9">
          <cell r="C9">
            <v>495.88350878236884</v>
          </cell>
        </row>
        <row r="10">
          <cell r="C10">
            <v>468.01509712373297</v>
          </cell>
        </row>
        <row r="11">
          <cell r="C11">
            <v>640.09661172780568</v>
          </cell>
        </row>
      </sheetData>
      <sheetData sheetId="7">
        <row r="3">
          <cell r="C3">
            <v>68.16749199958042</v>
          </cell>
        </row>
        <row r="4">
          <cell r="C4">
            <v>13.66461206475878</v>
          </cell>
        </row>
        <row r="5">
          <cell r="C5">
            <v>6.2340332782876509</v>
          </cell>
        </row>
        <row r="6">
          <cell r="C6">
            <v>3.9457231706479838</v>
          </cell>
        </row>
        <row r="7">
          <cell r="C7">
            <v>2.3714881154496106</v>
          </cell>
        </row>
      </sheetData>
      <sheetData sheetId="8">
        <row r="3">
          <cell r="C3">
            <v>45.634944705884564</v>
          </cell>
        </row>
        <row r="4">
          <cell r="C4">
            <v>41.418394303956561</v>
          </cell>
        </row>
        <row r="5">
          <cell r="C5">
            <v>6.5401295399952515</v>
          </cell>
        </row>
        <row r="6">
          <cell r="C6">
            <v>2.3085550408428901</v>
          </cell>
        </row>
        <row r="7">
          <cell r="C7">
            <v>1.4486829424664518</v>
          </cell>
        </row>
      </sheetData>
      <sheetData sheetId="9">
        <row r="2">
          <cell r="C2">
            <v>31.517220636105147</v>
          </cell>
        </row>
        <row r="3">
          <cell r="C3">
            <v>14.641878816695854</v>
          </cell>
        </row>
        <row r="4">
          <cell r="C4">
            <v>13.471806879398926</v>
          </cell>
        </row>
        <row r="5">
          <cell r="C5">
            <v>5.5256103150906242</v>
          </cell>
        </row>
        <row r="6">
          <cell r="C6">
            <v>7.9779378135613603</v>
          </cell>
        </row>
        <row r="7">
          <cell r="C7">
            <v>8.8170571450785715</v>
          </cell>
        </row>
        <row r="8">
          <cell r="C8">
            <v>8.7091167335401902</v>
          </cell>
        </row>
        <row r="9">
          <cell r="C9">
            <v>5.5371233184539461</v>
          </cell>
        </row>
        <row r="10">
          <cell r="C10">
            <v>3.8022483420753779</v>
          </cell>
        </row>
      </sheetData>
      <sheetData sheetId="10">
        <row r="2">
          <cell r="C2">
            <v>41.33428691873916</v>
          </cell>
        </row>
        <row r="3">
          <cell r="C3">
            <v>9.6166845747121243</v>
          </cell>
        </row>
        <row r="4">
          <cell r="C4">
            <v>5.4074623124689634</v>
          </cell>
        </row>
        <row r="5">
          <cell r="C5">
            <v>12.026527454952488</v>
          </cell>
        </row>
        <row r="6">
          <cell r="C6">
            <v>7.8228839696274219</v>
          </cell>
        </row>
        <row r="7">
          <cell r="C7">
            <v>6.3815241141003938</v>
          </cell>
        </row>
        <row r="8">
          <cell r="C8">
            <v>8.1221029740047097</v>
          </cell>
        </row>
        <row r="9">
          <cell r="C9">
            <v>6.4958274130760429</v>
          </cell>
        </row>
        <row r="10">
          <cell r="C10">
            <v>2.7927002683187152</v>
          </cell>
        </row>
      </sheetData>
      <sheetData sheetId="11" refreshError="1"/>
      <sheetData sheetId="12">
        <row r="2">
          <cell r="D2">
            <v>6.4436223041758361E-2</v>
          </cell>
        </row>
        <row r="3">
          <cell r="D3">
            <v>9.0393897987465735E-2</v>
          </cell>
        </row>
        <row r="4">
          <cell r="D4">
            <v>4.0578923573977847E-2</v>
          </cell>
        </row>
        <row r="5">
          <cell r="D5">
            <v>3.1763935793228885E-2</v>
          </cell>
        </row>
        <row r="6">
          <cell r="D6">
            <v>2.726041422894037E-2</v>
          </cell>
        </row>
        <row r="7">
          <cell r="D7">
            <v>1.9031837105985442E-2</v>
          </cell>
        </row>
        <row r="8">
          <cell r="D8">
            <v>1.6447710726058003E-2</v>
          </cell>
        </row>
        <row r="9">
          <cell r="D9">
            <v>1.4643072297289613E-2</v>
          </cell>
        </row>
        <row r="10">
          <cell r="D10">
            <v>1.3244752720063268E-2</v>
          </cell>
        </row>
        <row r="11">
          <cell r="D11">
            <v>9.5121417071346095E-3</v>
          </cell>
        </row>
        <row r="12">
          <cell r="D12">
            <v>6.1246129350465894E-3</v>
          </cell>
        </row>
      </sheetData>
      <sheetData sheetId="13">
        <row r="2">
          <cell r="D2">
            <v>8.4363068651472042E-2</v>
          </cell>
        </row>
        <row r="3">
          <cell r="D3">
            <v>0.54433502483791041</v>
          </cell>
        </row>
        <row r="4">
          <cell r="D4">
            <v>0.15220744367542613</v>
          </cell>
        </row>
        <row r="5">
          <cell r="D5">
            <v>5.3201194100601784E-2</v>
          </cell>
        </row>
        <row r="6">
          <cell r="D6">
            <v>3.1118634023418894E-2</v>
          </cell>
        </row>
        <row r="7">
          <cell r="D7">
            <v>1.8795502355218791E-2</v>
          </cell>
        </row>
        <row r="8">
          <cell r="D8">
            <v>1.5352935581296709E-2</v>
          </cell>
        </row>
        <row r="9">
          <cell r="D9">
            <v>9.0028380114759703E-3</v>
          </cell>
        </row>
        <row r="10">
          <cell r="D10">
            <v>9.290614452124174E-3</v>
          </cell>
        </row>
        <row r="11">
          <cell r="D11">
            <v>5.7485250811810011E-3</v>
          </cell>
        </row>
        <row r="12">
          <cell r="D12">
            <v>4.0325998294395609E-3</v>
          </cell>
        </row>
      </sheetData>
      <sheetData sheetId="14">
        <row r="2">
          <cell r="D2">
            <v>5.6897274034536344E-2</v>
          </cell>
        </row>
      </sheetData>
      <sheetData sheetId="15">
        <row r="2">
          <cell r="D2">
            <v>0.15540970509657226</v>
          </cell>
        </row>
      </sheetData>
      <sheetData sheetId="16">
        <row r="3">
          <cell r="D3">
            <v>902.90528538328363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 lire"/>
      <sheetName val="Barème"/>
      <sheetName val="Base"/>
      <sheetName val="Tab_recap_2"/>
      <sheetName val="Tab_recap"/>
      <sheetName val="Celib_jeune"/>
      <sheetName val="Celib_moyen_vieux"/>
      <sheetName val="Celib_retraite"/>
      <sheetName val="Couple_0E"/>
      <sheetName val="Couple_moyen_vieux"/>
      <sheetName val="Couple_retraite"/>
      <sheetName val="Couple_jeunes_2enf"/>
      <sheetName val="Couples_vieux_2enf"/>
      <sheetName val="Couple_2enf"/>
      <sheetName val="Couple_3enf"/>
    </sheetNames>
    <sheetDataSet>
      <sheetData sheetId="0"/>
      <sheetData sheetId="1"/>
      <sheetData sheetId="2"/>
      <sheetData sheetId="3"/>
      <sheetData sheetId="4"/>
      <sheetData sheetId="5">
        <row r="238">
          <cell r="B238">
            <v>-2.2183300410838942E-2</v>
          </cell>
        </row>
        <row r="239">
          <cell r="B239">
            <v>-1.5333752130699721E-2</v>
          </cell>
        </row>
      </sheetData>
      <sheetData sheetId="6">
        <row r="238">
          <cell r="B238">
            <v>-3.0293390565507859E-2</v>
          </cell>
        </row>
        <row r="239">
          <cell r="B239">
            <v>-2.6834066228724512E-2</v>
          </cell>
        </row>
      </sheetData>
      <sheetData sheetId="7">
        <row r="238">
          <cell r="B238">
            <v>-1.5210424726507916E-2</v>
          </cell>
        </row>
        <row r="239">
          <cell r="B239">
            <v>-4.2167818359424236E-2</v>
          </cell>
        </row>
      </sheetData>
      <sheetData sheetId="8">
        <row r="238">
          <cell r="B238">
            <v>-3.2388775953679221E-2</v>
          </cell>
        </row>
        <row r="239">
          <cell r="B239">
            <v>-2.044306267189756E-2</v>
          </cell>
        </row>
      </sheetData>
      <sheetData sheetId="9">
        <row r="238">
          <cell r="B238">
            <v>-4.3990176427409253E-2</v>
          </cell>
        </row>
        <row r="239">
          <cell r="B239">
            <v>-3.5775359675820725E-2</v>
          </cell>
        </row>
      </sheetData>
      <sheetData sheetId="10">
        <row r="238">
          <cell r="B238">
            <v>-2.1933421960859175E-2</v>
          </cell>
        </row>
        <row r="239">
          <cell r="B239">
            <v>-5.6218422347718282E-2</v>
          </cell>
        </row>
      </sheetData>
      <sheetData sheetId="11">
        <row r="238">
          <cell r="B238">
            <v>-3.4699384721718879E-2</v>
          </cell>
        </row>
        <row r="239">
          <cell r="B239">
            <v>-2.27561119838714E-2</v>
          </cell>
        </row>
      </sheetData>
      <sheetData sheetId="12">
        <row r="238">
          <cell r="B238">
            <v>-5.1129598930764387E-2</v>
          </cell>
        </row>
        <row r="239">
          <cell r="B239">
            <v>-4.04276511966472E-2</v>
          </cell>
        </row>
      </sheetData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 lire"/>
      <sheetName val="Barème"/>
      <sheetName val="Base"/>
      <sheetName val="Tab_recap_2"/>
      <sheetName val="Tab_recap"/>
      <sheetName val="Celib_jeune"/>
      <sheetName val="Celib_moyen_vieux"/>
      <sheetName val="Celib_retraite"/>
      <sheetName val="Couple_0E"/>
      <sheetName val="Couple_moyen_vieux"/>
      <sheetName val="Couple_retraite"/>
      <sheetName val="Couple_jeunes_2enf"/>
      <sheetName val="Couples_vieux_2enf"/>
    </sheetNames>
    <sheetDataSet>
      <sheetData sheetId="0"/>
      <sheetData sheetId="1"/>
      <sheetData sheetId="2"/>
      <sheetData sheetId="3"/>
      <sheetData sheetId="4"/>
      <sheetData sheetId="5">
        <row r="238">
          <cell r="B238">
            <v>-3.8788542239888264E-2</v>
          </cell>
        </row>
      </sheetData>
      <sheetData sheetId="6">
        <row r="238">
          <cell r="B238">
            <v>-5.9583121743943881E-2</v>
          </cell>
        </row>
      </sheetData>
      <sheetData sheetId="7">
        <row r="238">
          <cell r="B238">
            <v>-6.056333761282192E-2</v>
          </cell>
        </row>
      </sheetData>
      <sheetData sheetId="8">
        <row r="238">
          <cell r="B238">
            <v>-5.7059730735149264E-2</v>
          </cell>
        </row>
      </sheetData>
      <sheetData sheetId="9">
        <row r="238">
          <cell r="B238">
            <v>-8.7649514179805085E-2</v>
          </cell>
        </row>
      </sheetData>
      <sheetData sheetId="10">
        <row r="238">
          <cell r="B238">
            <v>-8.909145683376192E-2</v>
          </cell>
        </row>
      </sheetData>
      <sheetData sheetId="11">
        <row r="238">
          <cell r="B238">
            <v>-6.0655975587356144E-2</v>
          </cell>
        </row>
      </sheetData>
      <sheetData sheetId="12">
        <row r="238">
          <cell r="B238">
            <v>-9.7827285932532607E-2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5"/>
  <sheetViews>
    <sheetView showGridLines="0" tabSelected="1" workbookViewId="0">
      <selection activeCell="E20" sqref="E20"/>
    </sheetView>
  </sheetViews>
  <sheetFormatPr baseColWidth="10" defaultRowHeight="11.25"/>
  <cols>
    <col min="1" max="1" width="11.42578125" style="1"/>
    <col min="2" max="2" width="17.140625" style="1" bestFit="1" customWidth="1"/>
    <col min="3" max="5" width="15.7109375" style="1" customWidth="1"/>
    <col min="6" max="16384" width="11.42578125" style="1"/>
  </cols>
  <sheetData>
    <row r="2" spans="2:5" ht="33.75">
      <c r="B2" s="7"/>
      <c r="C2" s="8" t="s">
        <v>30</v>
      </c>
      <c r="D2" s="9" t="s">
        <v>29</v>
      </c>
      <c r="E2" s="10" t="s">
        <v>32</v>
      </c>
    </row>
    <row r="3" spans="2:5">
      <c r="B3" s="7" t="s">
        <v>27</v>
      </c>
      <c r="C3" s="11">
        <v>0.19</v>
      </c>
      <c r="D3" s="12">
        <f>[1]repartition_cmuc_par_âge!$C$2/100</f>
        <v>0.325664865832478</v>
      </c>
      <c r="E3" s="13">
        <f>ROUND([1]montant_cmuc_par_âge!C3,-1)</f>
        <v>250</v>
      </c>
    </row>
    <row r="4" spans="2:5">
      <c r="B4" s="7" t="s">
        <v>28</v>
      </c>
      <c r="C4" s="11">
        <v>0.44</v>
      </c>
      <c r="D4" s="12">
        <f>[1]repartition_cmuc_par_âge!$C$3/100</f>
        <v>0.53870694942868047</v>
      </c>
      <c r="E4" s="13">
        <f>ROUND([1]montant_cmuc_par_âge!C4,-1)</f>
        <v>480</v>
      </c>
    </row>
    <row r="5" spans="2:5">
      <c r="B5" s="7" t="s">
        <v>7</v>
      </c>
      <c r="C5" s="11">
        <v>0.13</v>
      </c>
      <c r="D5" s="11">
        <f>[1]repartition_cmuc_par_âge!$C$4/100</f>
        <v>0.10243290394896233</v>
      </c>
      <c r="E5" s="13">
        <f>ROUND([1]montant_cmuc_par_âge!C5,-1)</f>
        <v>730</v>
      </c>
    </row>
    <row r="6" spans="2:5">
      <c r="B6" s="7" t="s">
        <v>35</v>
      </c>
      <c r="C6" s="11">
        <v>0.24</v>
      </c>
      <c r="D6" s="11">
        <f>[1]repartition_cmuc_par_âge!$C$5/100</f>
        <v>3.319528078987919E-2</v>
      </c>
      <c r="E6" s="13">
        <f>ROUND([1]montant_cmuc_par_âge!C6,-1)</f>
        <v>750</v>
      </c>
    </row>
    <row r="7" spans="2:5">
      <c r="B7" s="14" t="s">
        <v>6</v>
      </c>
      <c r="C7" s="12">
        <v>1</v>
      </c>
      <c r="D7" s="12">
        <f>SUM(D3:D6)</f>
        <v>1</v>
      </c>
      <c r="E7" s="13">
        <f>ROUND([1]montant_cmuc_par_âge!C2,-1)</f>
        <v>440</v>
      </c>
    </row>
    <row r="10" spans="2:5" ht="33.75">
      <c r="B10" s="7"/>
      <c r="C10" s="8" t="s">
        <v>30</v>
      </c>
      <c r="D10" s="8" t="s">
        <v>33</v>
      </c>
      <c r="E10" s="10" t="s">
        <v>34</v>
      </c>
    </row>
    <row r="11" spans="2:5">
      <c r="B11" s="7" t="s">
        <v>27</v>
      </c>
      <c r="C11" s="11">
        <v>0.19</v>
      </c>
      <c r="D11" s="11">
        <f>[1]Repartition_acs_par_âge!$C$2/100</f>
        <v>0.25411891509568924</v>
      </c>
      <c r="E11" s="13">
        <f>[1]montant_acs_par_âge!C3</f>
        <v>99.999999999999943</v>
      </c>
    </row>
    <row r="12" spans="2:5">
      <c r="B12" s="7" t="s">
        <v>28</v>
      </c>
      <c r="C12" s="11">
        <v>0.44</v>
      </c>
      <c r="D12" s="11">
        <f>[1]Repartition_acs_par_âge!$C$3/100</f>
        <v>0.37845781201735657</v>
      </c>
      <c r="E12" s="13">
        <f>[1]montant_acs_par_âge!C4</f>
        <v>200.00000000000028</v>
      </c>
    </row>
    <row r="13" spans="2:5">
      <c r="B13" s="7" t="s">
        <v>7</v>
      </c>
      <c r="C13" s="11">
        <v>0.13</v>
      </c>
      <c r="D13" s="11">
        <f>[1]Repartition_acs_par_âge!$C$4/100</f>
        <v>8.4211555426936396E-2</v>
      </c>
      <c r="E13" s="13">
        <f>[1]montant_acs_par_âge!C5</f>
        <v>349.99999999999994</v>
      </c>
    </row>
    <row r="14" spans="2:5">
      <c r="B14" s="7" t="s">
        <v>35</v>
      </c>
      <c r="C14" s="11">
        <v>0.24</v>
      </c>
      <c r="D14" s="12">
        <f>[1]Repartition_acs_par_âge!$C$5/100</f>
        <v>0.28321171746001789</v>
      </c>
      <c r="E14" s="13">
        <f>[1]montant_acs_par_âge!C6</f>
        <v>550.00000000000023</v>
      </c>
    </row>
    <row r="15" spans="2:5">
      <c r="B15" s="14" t="s">
        <v>6</v>
      </c>
      <c r="C15" s="12">
        <v>1</v>
      </c>
      <c r="D15" s="12">
        <f>SUM(D11:D14)</f>
        <v>1</v>
      </c>
      <c r="E15" s="13">
        <f>ROUND([1]montant_acs_par_âge!C2,-1)</f>
        <v>290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showGridLines="0" workbookViewId="0">
      <selection activeCell="G12" sqref="G12"/>
    </sheetView>
  </sheetViews>
  <sheetFormatPr baseColWidth="10" defaultRowHeight="11.25"/>
  <cols>
    <col min="1" max="1" width="11.42578125" style="1"/>
    <col min="2" max="2" width="12.140625" style="1" customWidth="1"/>
    <col min="3" max="3" width="15" style="1" customWidth="1"/>
    <col min="4" max="4" width="11.42578125" style="1"/>
    <col min="5" max="5" width="11.5703125" style="1" bestFit="1" customWidth="1"/>
    <col min="6" max="8" width="11.42578125" style="1"/>
    <col min="9" max="9" width="16.85546875" style="1" customWidth="1"/>
    <col min="10" max="10" width="11" style="1" bestFit="1" customWidth="1"/>
    <col min="11" max="11" width="10.5703125" style="1" customWidth="1"/>
    <col min="12" max="16384" width="11.42578125" style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"/>
      <c r="B2" s="15" t="s">
        <v>10</v>
      </c>
      <c r="C2" s="15"/>
      <c r="D2" s="15"/>
      <c r="E2" s="15"/>
      <c r="F2" s="4"/>
      <c r="G2" s="2"/>
      <c r="H2" s="15" t="s">
        <v>11</v>
      </c>
      <c r="I2" s="15"/>
      <c r="J2" s="15"/>
      <c r="K2" s="15"/>
      <c r="L2" s="4"/>
    </row>
    <row r="3" spans="1:12" ht="48" customHeight="1">
      <c r="A3" s="2"/>
      <c r="B3" s="15" t="s">
        <v>12</v>
      </c>
      <c r="C3" s="15" t="s">
        <v>23</v>
      </c>
      <c r="D3" s="15" t="s">
        <v>24</v>
      </c>
      <c r="E3" s="15" t="s">
        <v>21</v>
      </c>
      <c r="F3" s="4"/>
      <c r="G3" s="2"/>
      <c r="H3" s="15" t="s">
        <v>12</v>
      </c>
      <c r="I3" s="15" t="s">
        <v>25</v>
      </c>
      <c r="J3" s="15" t="s">
        <v>24</v>
      </c>
      <c r="K3" s="15" t="s">
        <v>22</v>
      </c>
      <c r="L3" s="4"/>
    </row>
    <row r="4" spans="1:12" ht="22.5">
      <c r="A4" s="2"/>
      <c r="B4" s="15" t="s">
        <v>13</v>
      </c>
      <c r="C4" s="16">
        <f>[1]Repartition_cmuc_par_fam!$C6/100</f>
        <v>7.9779378135613602E-2</v>
      </c>
      <c r="D4" s="16">
        <v>0.35</v>
      </c>
      <c r="E4" s="17">
        <f>ROUND([1]montant_cmuc_par_typfam!$C7,-1)</f>
        <v>580</v>
      </c>
      <c r="F4" s="4"/>
      <c r="G4" s="2"/>
      <c r="H4" s="15" t="s">
        <v>13</v>
      </c>
      <c r="I4" s="16">
        <f>[1]Repartition_acs_par_fam!$C6/100</f>
        <v>7.8228839696274213E-2</v>
      </c>
      <c r="J4" s="16">
        <v>0.35</v>
      </c>
      <c r="K4" s="17">
        <f>ROUND([1]montant_acs_par_typfam!$C7,-1)</f>
        <v>480</v>
      </c>
      <c r="L4" s="4"/>
    </row>
    <row r="5" spans="1:12" ht="22.5">
      <c r="A5" s="2"/>
      <c r="B5" s="15" t="s">
        <v>14</v>
      </c>
      <c r="C5" s="16">
        <f>[1]Repartition_cmuc_par_fam!$C7/100</f>
        <v>8.8170571450785717E-2</v>
      </c>
      <c r="D5" s="16">
        <v>0.03</v>
      </c>
      <c r="E5" s="17">
        <f>ROUND([1]montant_cmuc_par_typfam!$C8,-1)</f>
        <v>830</v>
      </c>
      <c r="F5" s="4"/>
      <c r="G5" s="2"/>
      <c r="H5" s="15" t="s">
        <v>14</v>
      </c>
      <c r="I5" s="16">
        <f>[1]Repartition_acs_par_fam!$C7/100</f>
        <v>6.3815241141003939E-2</v>
      </c>
      <c r="J5" s="16">
        <v>0.03</v>
      </c>
      <c r="K5" s="17">
        <f>ROUND([1]montant_acs_par_typfam!$C8,-1)</f>
        <v>370</v>
      </c>
      <c r="L5" s="4"/>
    </row>
    <row r="6" spans="1:12" ht="33.75" customHeight="1">
      <c r="A6" s="2"/>
      <c r="B6" s="15" t="s">
        <v>15</v>
      </c>
      <c r="C6" s="16">
        <f>[1]Repartition_cmuc_par_fam!$C8/100</f>
        <v>8.7091167335401898E-2</v>
      </c>
      <c r="D6" s="16">
        <v>0.03</v>
      </c>
      <c r="E6" s="17">
        <f>ROUND([1]montant_cmuc_par_typfam!$C9,-1)</f>
        <v>1210</v>
      </c>
      <c r="F6" s="4"/>
      <c r="G6" s="2"/>
      <c r="H6" s="15" t="s">
        <v>15</v>
      </c>
      <c r="I6" s="16">
        <f>[1]Repartition_acs_par_fam!$C8/100</f>
        <v>8.1221029740047093E-2</v>
      </c>
      <c r="J6" s="16">
        <v>0.03</v>
      </c>
      <c r="K6" s="17">
        <f>ROUND([1]montant_acs_par_typfam!$C9,-1)</f>
        <v>500</v>
      </c>
      <c r="L6" s="4"/>
    </row>
    <row r="7" spans="1:12" ht="22.5">
      <c r="A7" s="2"/>
      <c r="B7" s="15" t="s">
        <v>16</v>
      </c>
      <c r="C7" s="16">
        <f>[1]Repartition_cmuc_par_fam!$C2/100</f>
        <v>0.31517220636105148</v>
      </c>
      <c r="D7" s="16">
        <v>0.27</v>
      </c>
      <c r="E7" s="17">
        <f>ROUND([1]montant_cmuc_par_typfam!$C3,-1)</f>
        <v>1170</v>
      </c>
      <c r="F7" s="4"/>
      <c r="G7" s="2"/>
      <c r="H7" s="15" t="s">
        <v>16</v>
      </c>
      <c r="I7" s="16">
        <f>[1]Repartition_acs_par_fam!$C2/100</f>
        <v>0.4133428691873916</v>
      </c>
      <c r="J7" s="16">
        <v>0.27</v>
      </c>
      <c r="K7" s="17">
        <f>ROUND([1]montant_acs_par_typfam!$C3,-1)</f>
        <v>850</v>
      </c>
      <c r="L7" s="4"/>
    </row>
    <row r="8" spans="1:12" ht="22.5">
      <c r="A8" s="2"/>
      <c r="B8" s="15" t="s">
        <v>17</v>
      </c>
      <c r="C8" s="16">
        <f>[1]Repartition_cmuc_par_fam!$C3/100</f>
        <v>0.14641878816695855</v>
      </c>
      <c r="D8" s="16">
        <v>0.08</v>
      </c>
      <c r="E8" s="17">
        <f>ROUND([1]montant_cmuc_par_typfam!$C4,-1)</f>
        <v>1320</v>
      </c>
      <c r="F8" s="4"/>
      <c r="G8" s="2"/>
      <c r="H8" s="15" t="s">
        <v>17</v>
      </c>
      <c r="I8" s="16">
        <f>[1]Repartition_acs_par_fam!$C3/100</f>
        <v>9.6166845747121241E-2</v>
      </c>
      <c r="J8" s="16">
        <v>0.08</v>
      </c>
      <c r="K8" s="17">
        <f>ROUND([1]montant_acs_par_typfam!$C4,-1)</f>
        <v>640</v>
      </c>
      <c r="L8" s="4"/>
    </row>
    <row r="9" spans="1:12" ht="22.5">
      <c r="A9" s="2"/>
      <c r="B9" s="15" t="s">
        <v>18</v>
      </c>
      <c r="C9" s="16">
        <f>[1]Repartition_cmuc_par_fam!$C4/100</f>
        <v>0.13471806879398926</v>
      </c>
      <c r="D9" s="16">
        <v>0.09</v>
      </c>
      <c r="E9" s="17">
        <f>ROUND([1]montant_cmuc_par_typfam!$C5,-1)</f>
        <v>1550</v>
      </c>
      <c r="F9" s="4"/>
      <c r="G9" s="2"/>
      <c r="H9" s="15" t="s">
        <v>18</v>
      </c>
      <c r="I9" s="16">
        <f>[1]Repartition_acs_par_fam!$C4/100</f>
        <v>5.4074623124689636E-2</v>
      </c>
      <c r="J9" s="16">
        <v>0.09</v>
      </c>
      <c r="K9" s="17">
        <f>ROUND([1]montant_acs_par_typfam!$C5,-1)</f>
        <v>680</v>
      </c>
      <c r="L9" s="4"/>
    </row>
    <row r="10" spans="1:12" ht="30.75" customHeight="1">
      <c r="A10" s="2"/>
      <c r="B10" s="15" t="s">
        <v>19</v>
      </c>
      <c r="C10" s="16">
        <f>[1]Repartition_cmuc_par_fam!$C5/100</f>
        <v>5.525610315090624E-2</v>
      </c>
      <c r="D10" s="16">
        <v>0.04</v>
      </c>
      <c r="E10" s="17">
        <f>ROUND([1]montant_cmuc_par_typfam!$C6,-1)</f>
        <v>1950</v>
      </c>
      <c r="F10" s="4"/>
      <c r="G10" s="2"/>
      <c r="H10" s="15" t="s">
        <v>19</v>
      </c>
      <c r="I10" s="16">
        <f>[1]Repartition_acs_par_fam!$C5/100</f>
        <v>0.12026527454952488</v>
      </c>
      <c r="J10" s="16">
        <v>0.04</v>
      </c>
      <c r="K10" s="17">
        <f>ROUND([1]montant_acs_par_typfam!$C6,-1)</f>
        <v>780</v>
      </c>
      <c r="L10" s="4"/>
    </row>
    <row r="11" spans="1:12">
      <c r="A11" s="2"/>
      <c r="B11" s="15" t="s">
        <v>20</v>
      </c>
      <c r="C11" s="16">
        <f>([1]Repartition_cmuc_par_fam!$C9+[1]Repartition_cmuc_par_fam!$C10)/100</f>
        <v>9.3393716605293234E-2</v>
      </c>
      <c r="D11" s="16">
        <f>1-SUM(D4:D10)</f>
        <v>0.10999999999999999</v>
      </c>
      <c r="E11" s="17">
        <f>ROUND([1]montant_cmuc_par_typfam!$C10+[1]montant_cmuc_par_typfam!$C11,-1)</f>
        <v>2190</v>
      </c>
      <c r="F11" s="4"/>
      <c r="G11" s="2"/>
      <c r="H11" s="15" t="s">
        <v>20</v>
      </c>
      <c r="I11" s="16">
        <f>([1]Repartition_acs_par_fam!$C9+[1]Repartition_acs_par_fam!$C10)/100</f>
        <v>9.2885276813947579E-2</v>
      </c>
      <c r="J11" s="16">
        <f>1-SUM(J4:J10)</f>
        <v>0.10999999999999999</v>
      </c>
      <c r="K11" s="17">
        <f>ROUND([1]montant_acs_par_typfam!$C10+[1]montant_acs_par_typfam!$C11,-1)</f>
        <v>1110</v>
      </c>
      <c r="L11" s="4"/>
    </row>
    <row r="12" spans="1:12">
      <c r="A12" s="2"/>
      <c r="B12" s="4"/>
      <c r="C12" s="4"/>
      <c r="D12" s="4"/>
      <c r="E12" s="4"/>
      <c r="F12" s="4"/>
      <c r="G12" s="2"/>
      <c r="H12" s="4"/>
      <c r="I12" s="4"/>
      <c r="J12" s="4"/>
      <c r="K12" s="4"/>
      <c r="L12" s="4"/>
    </row>
    <row r="13" spans="1:12">
      <c r="B13" s="5"/>
      <c r="C13" s="6"/>
      <c r="D13" s="5"/>
      <c r="E13" s="5"/>
      <c r="F13" s="5"/>
      <c r="G13" s="5"/>
      <c r="H13" s="5"/>
      <c r="I13" s="5"/>
      <c r="J13" s="5"/>
    </row>
    <row r="14" spans="1:12">
      <c r="B14" s="5"/>
      <c r="C14" s="6"/>
      <c r="D14" s="5"/>
      <c r="E14" s="5"/>
      <c r="F14" s="5"/>
      <c r="G14" s="5"/>
      <c r="H14" s="5"/>
      <c r="I14" s="5"/>
      <c r="J14" s="5"/>
    </row>
    <row r="15" spans="1:12">
      <c r="B15" s="5"/>
      <c r="C15" s="5"/>
      <c r="D15" s="5"/>
      <c r="E15" s="5"/>
      <c r="F15" s="5"/>
      <c r="G15" s="5"/>
      <c r="H15" s="5"/>
      <c r="I15" s="5"/>
      <c r="J15" s="5"/>
    </row>
    <row r="16" spans="1:12">
      <c r="B16" s="5"/>
      <c r="C16" s="5"/>
      <c r="D16" s="5"/>
      <c r="E16" s="5"/>
      <c r="F16" s="5"/>
      <c r="G16" s="5"/>
      <c r="H16" s="5"/>
      <c r="I16" s="5"/>
      <c r="J16" s="5"/>
    </row>
    <row r="17" spans="2:10">
      <c r="B17" s="5"/>
      <c r="C17" s="5"/>
      <c r="D17" s="5"/>
      <c r="E17" s="5"/>
      <c r="F17" s="5"/>
      <c r="G17" s="5"/>
      <c r="H17" s="5"/>
      <c r="I17" s="5"/>
      <c r="J17" s="5"/>
    </row>
    <row r="18" spans="2:10">
      <c r="B18" s="5"/>
      <c r="C18" s="5"/>
      <c r="D18" s="5"/>
      <c r="E18" s="5"/>
      <c r="F18" s="5"/>
      <c r="G18" s="5"/>
      <c r="H18" s="5"/>
      <c r="I18" s="5"/>
      <c r="J18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H11"/>
  <sheetViews>
    <sheetView showGridLines="0" workbookViewId="0">
      <selection activeCell="B2" sqref="B2:H11"/>
    </sheetView>
  </sheetViews>
  <sheetFormatPr baseColWidth="10" defaultRowHeight="35.25" customHeight="1"/>
  <cols>
    <col min="1" max="1" width="11.42578125" style="1"/>
    <col min="2" max="2" width="21.5703125" style="1" bestFit="1" customWidth="1"/>
    <col min="3" max="3" width="33.140625" style="1" bestFit="1" customWidth="1"/>
    <col min="4" max="4" width="11.42578125" style="1"/>
    <col min="5" max="5" width="9.85546875" style="1" bestFit="1" customWidth="1"/>
    <col min="6" max="6" width="32.5703125" style="1" bestFit="1" customWidth="1"/>
    <col min="7" max="7" width="11.42578125" style="1"/>
    <col min="8" max="8" width="9.85546875" style="1" bestFit="1" customWidth="1"/>
    <col min="9" max="16384" width="11.42578125" style="1"/>
  </cols>
  <sheetData>
    <row r="1" spans="2:8" ht="27" customHeight="1"/>
    <row r="2" spans="2:8" ht="55.5" customHeight="1">
      <c r="B2" s="18"/>
      <c r="C2" s="19" t="s">
        <v>43</v>
      </c>
      <c r="D2" s="19" t="s">
        <v>44</v>
      </c>
      <c r="E2" s="19"/>
      <c r="F2" s="19" t="s">
        <v>45</v>
      </c>
      <c r="G2" s="19" t="s">
        <v>46</v>
      </c>
      <c r="H2" s="19"/>
    </row>
    <row r="3" spans="2:8" ht="35.25" customHeight="1">
      <c r="B3" s="20" t="s">
        <v>36</v>
      </c>
      <c r="C3" s="19"/>
      <c r="D3" s="21" t="s">
        <v>37</v>
      </c>
      <c r="E3" s="21" t="s">
        <v>38</v>
      </c>
      <c r="F3" s="19"/>
      <c r="G3" s="21" t="s">
        <v>37</v>
      </c>
      <c r="H3" s="21" t="s">
        <v>38</v>
      </c>
    </row>
    <row r="4" spans="2:8" ht="35.25" customHeight="1">
      <c r="B4" s="22" t="s">
        <v>13</v>
      </c>
      <c r="C4" s="23">
        <v>720</v>
      </c>
      <c r="D4" s="23">
        <v>680</v>
      </c>
      <c r="E4" s="24">
        <v>0.59993130393372907</v>
      </c>
      <c r="F4" s="23">
        <v>970</v>
      </c>
      <c r="G4" s="23">
        <v>930</v>
      </c>
      <c r="H4" s="24">
        <v>0.82490554290887785</v>
      </c>
    </row>
    <row r="5" spans="2:8" ht="35.25" customHeight="1">
      <c r="B5" s="22" t="s">
        <v>14</v>
      </c>
      <c r="C5" s="23">
        <v>1080</v>
      </c>
      <c r="D5" s="23">
        <v>870</v>
      </c>
      <c r="E5" s="24">
        <v>0.77491126758106699</v>
      </c>
      <c r="F5" s="23">
        <v>1460</v>
      </c>
      <c r="G5" s="23">
        <v>1240</v>
      </c>
      <c r="H5" s="24">
        <v>1.099874057211838</v>
      </c>
    </row>
    <row r="6" spans="2:8" ht="35.25" customHeight="1">
      <c r="B6" s="22" t="s">
        <v>39</v>
      </c>
      <c r="C6" s="23">
        <v>1300</v>
      </c>
      <c r="D6" s="23">
        <v>850</v>
      </c>
      <c r="E6" s="24">
        <v>0.74991412991716155</v>
      </c>
      <c r="F6" s="23">
        <v>1750</v>
      </c>
      <c r="G6" s="23">
        <v>1300</v>
      </c>
      <c r="H6" s="24">
        <v>1.1498683325396488</v>
      </c>
    </row>
    <row r="7" spans="2:8" ht="35.25" customHeight="1">
      <c r="B7" s="22" t="s">
        <v>40</v>
      </c>
      <c r="C7" s="23">
        <v>1510</v>
      </c>
      <c r="D7" s="23">
        <v>620</v>
      </c>
      <c r="E7" s="24">
        <v>0.54993702860591831</v>
      </c>
      <c r="F7" s="23">
        <v>2040</v>
      </c>
      <c r="G7" s="23">
        <v>1130</v>
      </c>
      <c r="H7" s="24">
        <v>0.99988550655621611</v>
      </c>
    </row>
    <row r="8" spans="2:8" ht="35.25" customHeight="1">
      <c r="B8" s="22" t="s">
        <v>16</v>
      </c>
      <c r="C8" s="23">
        <v>1080</v>
      </c>
      <c r="D8" s="23">
        <v>960</v>
      </c>
      <c r="E8" s="24">
        <v>0.8499026805727834</v>
      </c>
      <c r="F8" s="23">
        <v>1460</v>
      </c>
      <c r="G8" s="23">
        <v>1470</v>
      </c>
      <c r="H8" s="24">
        <v>1.2998511585230814</v>
      </c>
    </row>
    <row r="9" spans="2:8" ht="35.25" customHeight="1">
      <c r="B9" s="22" t="s">
        <v>17</v>
      </c>
      <c r="C9" s="23">
        <v>1300</v>
      </c>
      <c r="D9" s="23">
        <v>1160</v>
      </c>
      <c r="E9" s="24">
        <v>1.0248826442201215</v>
      </c>
      <c r="F9" s="23">
        <v>1750</v>
      </c>
      <c r="G9" s="23">
        <v>1720</v>
      </c>
      <c r="H9" s="24">
        <v>1.5248253974982307</v>
      </c>
    </row>
    <row r="10" spans="2:8" ht="35.25" customHeight="1">
      <c r="B10" s="22" t="s">
        <v>41</v>
      </c>
      <c r="C10" s="23">
        <v>1510</v>
      </c>
      <c r="D10" s="23">
        <v>1240</v>
      </c>
      <c r="E10" s="24">
        <v>1.099874057211838</v>
      </c>
      <c r="F10" s="23">
        <v>2040</v>
      </c>
      <c r="G10" s="23">
        <v>1810</v>
      </c>
      <c r="H10" s="24">
        <v>1.5998168104899471</v>
      </c>
    </row>
    <row r="11" spans="2:8" ht="35.25" customHeight="1">
      <c r="B11" s="22" t="s">
        <v>42</v>
      </c>
      <c r="C11" s="23">
        <f>1510+290</f>
        <v>1800</v>
      </c>
      <c r="D11" s="23">
        <v>1190</v>
      </c>
      <c r="E11" s="24">
        <v>1.05</v>
      </c>
      <c r="F11" s="23">
        <f>2040+390</f>
        <v>2430</v>
      </c>
      <c r="G11" s="23">
        <v>1810</v>
      </c>
      <c r="H11" s="24">
        <v>1.6</v>
      </c>
    </row>
  </sheetData>
  <mergeCells count="4">
    <mergeCell ref="C2:C3"/>
    <mergeCell ref="D2:E2"/>
    <mergeCell ref="F2:F3"/>
    <mergeCell ref="G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F12"/>
  <sheetViews>
    <sheetView showGridLines="0" workbookViewId="0">
      <selection activeCell="C17" sqref="C17"/>
    </sheetView>
  </sheetViews>
  <sheetFormatPr baseColWidth="10" defaultRowHeight="11.25"/>
  <cols>
    <col min="1" max="1" width="11.42578125" style="1"/>
    <col min="2" max="2" width="25.85546875" style="1" customWidth="1"/>
    <col min="3" max="3" width="26.5703125" style="1" customWidth="1"/>
    <col min="4" max="6" width="16.7109375" style="1" customWidth="1"/>
    <col min="7" max="16384" width="11.42578125" style="1"/>
  </cols>
  <sheetData>
    <row r="2" spans="2:6">
      <c r="B2" s="2"/>
      <c r="C2" s="2"/>
      <c r="D2" s="19" t="s">
        <v>47</v>
      </c>
      <c r="E2" s="19" t="s">
        <v>48</v>
      </c>
      <c r="F2" s="19" t="s">
        <v>49</v>
      </c>
    </row>
    <row r="3" spans="2:6" ht="63" customHeight="1">
      <c r="B3" s="2"/>
      <c r="C3" s="3" t="s">
        <v>50</v>
      </c>
      <c r="D3" s="19"/>
      <c r="E3" s="19"/>
      <c r="F3" s="19"/>
    </row>
    <row r="4" spans="2:6">
      <c r="B4" s="18" t="s">
        <v>51</v>
      </c>
      <c r="C4" s="27" t="s">
        <v>52</v>
      </c>
      <c r="D4" s="26">
        <f>[2]Celib_jeune!$B$238</f>
        <v>-2.2183300410838942E-2</v>
      </c>
      <c r="E4" s="25">
        <f>[3]Celib_jeune!$B$238</f>
        <v>-3.8788542239888264E-2</v>
      </c>
      <c r="F4" s="25">
        <f>[2]Celib_jeune!$B$239</f>
        <v>-1.5333752130699721E-2</v>
      </c>
    </row>
    <row r="5" spans="2:6">
      <c r="B5" s="18"/>
      <c r="C5" s="27" t="s">
        <v>53</v>
      </c>
      <c r="D5" s="26">
        <f>[2]Celib_moyen_vieux!$B$238</f>
        <v>-3.0293390565507859E-2</v>
      </c>
      <c r="E5" s="25">
        <f>[3]Celib_moyen_vieux!$B$238</f>
        <v>-5.9583121743943881E-2</v>
      </c>
      <c r="F5" s="25">
        <f>[2]Celib_moyen_vieux!$B$239</f>
        <v>-2.6834066228724512E-2</v>
      </c>
    </row>
    <row r="6" spans="2:6">
      <c r="B6" s="18"/>
      <c r="C6" s="27" t="s">
        <v>54</v>
      </c>
      <c r="D6" s="26">
        <f>[2]Celib_retraite!$B$238</f>
        <v>-1.5210424726507916E-2</v>
      </c>
      <c r="E6" s="25">
        <f>[3]Celib_retraite!$B$238</f>
        <v>-6.056333761282192E-2</v>
      </c>
      <c r="F6" s="25">
        <f>[2]Celib_retraite!$B$239</f>
        <v>-4.2167818359424236E-2</v>
      </c>
    </row>
    <row r="7" spans="2:6">
      <c r="B7" s="18" t="s">
        <v>16</v>
      </c>
      <c r="C7" s="27" t="s">
        <v>52</v>
      </c>
      <c r="D7" s="26">
        <f>[2]Couple_0E!$B$238</f>
        <v>-3.2388775953679221E-2</v>
      </c>
      <c r="E7" s="25">
        <f>[3]Couple_0E!$B$238</f>
        <v>-5.7059730735149264E-2</v>
      </c>
      <c r="F7" s="25">
        <f>[2]Couple_0E!$B$239</f>
        <v>-2.044306267189756E-2</v>
      </c>
    </row>
    <row r="8" spans="2:6">
      <c r="B8" s="18"/>
      <c r="C8" s="27" t="s">
        <v>55</v>
      </c>
      <c r="D8" s="26">
        <f>[2]Couple_moyen_vieux!$B$238</f>
        <v>-4.3990176427409253E-2</v>
      </c>
      <c r="E8" s="25">
        <f>[3]Couple_moyen_vieux!$B$238</f>
        <v>-8.7649514179805085E-2</v>
      </c>
      <c r="F8" s="25">
        <f>[2]Couple_moyen_vieux!$B$239</f>
        <v>-3.5775359675820725E-2</v>
      </c>
    </row>
    <row r="9" spans="2:6">
      <c r="B9" s="18"/>
      <c r="C9" s="27" t="s">
        <v>54</v>
      </c>
      <c r="D9" s="26" t="s">
        <v>56</v>
      </c>
      <c r="E9" s="25" t="s">
        <v>56</v>
      </c>
      <c r="F9" s="25">
        <f>[2]Couple_retraite!$B$239</f>
        <v>-5.6218422347718282E-2</v>
      </c>
    </row>
    <row r="10" spans="2:6">
      <c r="B10" s="28" t="s">
        <v>57</v>
      </c>
      <c r="C10" s="29"/>
      <c r="D10" s="26">
        <f>[2]Couple_jeunes_2enf!$B$238</f>
        <v>-3.4699384721718879E-2</v>
      </c>
      <c r="E10" s="25">
        <f>[3]Couple_jeunes_2enf!$B$238</f>
        <v>-6.0655975587356144E-2</v>
      </c>
      <c r="F10" s="25">
        <f>[2]Couple_jeunes_2enf!$B$239</f>
        <v>-2.27561119838714E-2</v>
      </c>
    </row>
    <row r="11" spans="2:6">
      <c r="B11" s="30" t="s">
        <v>58</v>
      </c>
      <c r="C11" s="31"/>
      <c r="D11" s="26">
        <f>[2]Couples_vieux_2enf!$B$238</f>
        <v>-5.1129598930764387E-2</v>
      </c>
      <c r="E11" s="25">
        <f>[3]Couples_vieux_2enf!$B$238</f>
        <v>-9.7827285932532607E-2</v>
      </c>
      <c r="F11" s="25">
        <f>[2]Couples_vieux_2enf!$B$239</f>
        <v>-4.04276511966472E-2</v>
      </c>
    </row>
    <row r="12" spans="2:6">
      <c r="B12" s="2"/>
      <c r="C12" s="2"/>
      <c r="D12" s="2"/>
      <c r="E12" s="2"/>
      <c r="F12" s="2"/>
    </row>
  </sheetData>
  <mergeCells count="5">
    <mergeCell ref="D2:D3"/>
    <mergeCell ref="E2:E3"/>
    <mergeCell ref="F2:F3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D9"/>
  <sheetViews>
    <sheetView showGridLines="0" workbookViewId="0">
      <selection activeCell="D15" sqref="D15"/>
    </sheetView>
  </sheetViews>
  <sheetFormatPr baseColWidth="10" defaultRowHeight="11.25"/>
  <cols>
    <col min="1" max="1" width="14.140625" style="1" bestFit="1" customWidth="1"/>
    <col min="2" max="2" width="16.7109375" style="1" bestFit="1" customWidth="1"/>
    <col min="3" max="3" width="13.85546875" style="1" bestFit="1" customWidth="1"/>
    <col min="4" max="4" width="12.28515625" style="1" bestFit="1" customWidth="1"/>
    <col min="5" max="6" width="11.42578125" style="1"/>
    <col min="7" max="7" width="16.7109375" style="1" bestFit="1" customWidth="1"/>
    <col min="8" max="16384" width="11.42578125" style="1"/>
  </cols>
  <sheetData>
    <row r="2" spans="2:4" ht="22.5">
      <c r="B2" s="32"/>
      <c r="C2" s="10" t="s">
        <v>8</v>
      </c>
      <c r="D2" s="10" t="s">
        <v>9</v>
      </c>
    </row>
    <row r="3" spans="2:4">
      <c r="B3" s="32" t="s">
        <v>0</v>
      </c>
      <c r="C3" s="33">
        <f>[1]Repartition_cmuc_par_nv!C3/100</f>
        <v>0.68167491999580421</v>
      </c>
      <c r="D3" s="33">
        <f>[1]Repartition_acs_par_nv!C3/100</f>
        <v>0.45634944705884561</v>
      </c>
    </row>
    <row r="4" spans="2:4">
      <c r="B4" s="32" t="s">
        <v>1</v>
      </c>
      <c r="C4" s="33">
        <f>[1]Repartition_cmuc_par_nv!C4/100</f>
        <v>0.1366461206475878</v>
      </c>
      <c r="D4" s="33">
        <f>[1]Repartition_acs_par_nv!C4/100</f>
        <v>0.41418394303956563</v>
      </c>
    </row>
    <row r="5" spans="2:4">
      <c r="B5" s="32" t="s">
        <v>2</v>
      </c>
      <c r="C5" s="33">
        <f>[1]Repartition_cmuc_par_nv!C5/100</f>
        <v>6.2340332782876512E-2</v>
      </c>
      <c r="D5" s="33">
        <f>[1]Repartition_acs_par_nv!C5/100</f>
        <v>6.5401295399952514E-2</v>
      </c>
    </row>
    <row r="6" spans="2:4">
      <c r="B6" s="32" t="s">
        <v>3</v>
      </c>
      <c r="C6" s="33">
        <f>[1]Repartition_cmuc_par_nv!C6/100</f>
        <v>3.9457231706479835E-2</v>
      </c>
      <c r="D6" s="33">
        <f>[1]Repartition_acs_par_nv!C6/100</f>
        <v>2.3085550408428902E-2</v>
      </c>
    </row>
    <row r="7" spans="2:4">
      <c r="B7" s="32" t="s">
        <v>4</v>
      </c>
      <c r="C7" s="33">
        <f>[1]Repartition_cmuc_par_nv!C7/100</f>
        <v>2.3714881154496107E-2</v>
      </c>
      <c r="D7" s="33">
        <f>[1]Repartition_acs_par_nv!C7/100</f>
        <v>1.4486829424664519E-2</v>
      </c>
    </row>
    <row r="8" spans="2:4">
      <c r="B8" s="32" t="s">
        <v>5</v>
      </c>
      <c r="C8" s="33">
        <f>1-SUM(C3:C7)</f>
        <v>5.6166513712755384E-2</v>
      </c>
      <c r="D8" s="33">
        <f>1-SUM(D3:D7)</f>
        <v>2.6492934668542856E-2</v>
      </c>
    </row>
    <row r="9" spans="2:4">
      <c r="B9" s="34" t="s">
        <v>6</v>
      </c>
      <c r="C9" s="33">
        <f>SUM(C3:C8)</f>
        <v>1</v>
      </c>
      <c r="D9" s="33">
        <f>SUM(D3:D8)</f>
        <v>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D9"/>
  <sheetViews>
    <sheetView showGridLines="0" workbookViewId="0">
      <selection activeCell="C18" sqref="C18"/>
    </sheetView>
  </sheetViews>
  <sheetFormatPr baseColWidth="10" defaultRowHeight="11.25"/>
  <cols>
    <col min="1" max="1" width="11.42578125" style="1"/>
    <col min="2" max="2" width="16.7109375" style="1" bestFit="1" customWidth="1"/>
    <col min="3" max="3" width="22.85546875" style="1" customWidth="1"/>
    <col min="4" max="4" width="25.5703125" style="1" customWidth="1"/>
    <col min="5" max="16384" width="11.42578125" style="1"/>
  </cols>
  <sheetData>
    <row r="1" spans="2:4" ht="26.25" customHeight="1"/>
    <row r="2" spans="2:4" ht="45.75" customHeight="1">
      <c r="B2" s="35"/>
      <c r="C2" s="36" t="s">
        <v>26</v>
      </c>
      <c r="D2" s="37" t="s">
        <v>31</v>
      </c>
    </row>
    <row r="3" spans="2:4">
      <c r="B3" s="32" t="s">
        <v>0</v>
      </c>
      <c r="C3" s="38">
        <f>[1]benef_par_décile!$D3</f>
        <v>0.54433502483791041</v>
      </c>
      <c r="D3" s="38">
        <f>[1]Part_par_décile!$D3</f>
        <v>9.0393897987465735E-2</v>
      </c>
    </row>
    <row r="4" spans="2:4">
      <c r="B4" s="32" t="s">
        <v>1</v>
      </c>
      <c r="C4" s="38">
        <f>[1]benef_par_décile!$D4</f>
        <v>0.15220744367542613</v>
      </c>
      <c r="D4" s="38">
        <f>[1]Part_par_décile!$D4</f>
        <v>4.0578923573977847E-2</v>
      </c>
    </row>
    <row r="5" spans="2:4">
      <c r="B5" s="32" t="s">
        <v>2</v>
      </c>
      <c r="C5" s="38">
        <f>[1]benef_par_décile!$D5</f>
        <v>5.3201194100601784E-2</v>
      </c>
      <c r="D5" s="38">
        <f>[1]Part_par_décile!$D5</f>
        <v>3.1763935793228885E-2</v>
      </c>
    </row>
    <row r="6" spans="2:4">
      <c r="B6" s="32" t="s">
        <v>3</v>
      </c>
      <c r="C6" s="38">
        <f>[1]benef_par_décile!$D6</f>
        <v>3.1118634023418894E-2</v>
      </c>
      <c r="D6" s="38">
        <f>[1]Part_par_décile!$D6</f>
        <v>2.726041422894037E-2</v>
      </c>
    </row>
    <row r="7" spans="2:4">
      <c r="B7" s="32" t="s">
        <v>4</v>
      </c>
      <c r="C7" s="38">
        <f>[1]benef_par_décile!$D7</f>
        <v>1.8795502355218791E-2</v>
      </c>
      <c r="D7" s="38">
        <f>[1]Part_par_décile!$D7</f>
        <v>1.9031837105985442E-2</v>
      </c>
    </row>
    <row r="8" spans="2:4">
      <c r="B8" s="32" t="s">
        <v>5</v>
      </c>
      <c r="C8" s="38">
        <f>AVERAGE([1]benef_par_décile!$D$7:$D$12)</f>
        <v>1.037050255178937E-2</v>
      </c>
      <c r="D8" s="38">
        <f>AVERAGE([1]Part_par_décile!$D$7:$D$12)</f>
        <v>1.3167354581929587E-2</v>
      </c>
    </row>
    <row r="9" spans="2:4">
      <c r="B9" s="39" t="s">
        <v>6</v>
      </c>
      <c r="C9" s="38">
        <f>[1]benef_par_décile!$D2</f>
        <v>8.4363068651472042E-2</v>
      </c>
      <c r="D9" s="38">
        <f>[1]Part_par_décile!$D2</f>
        <v>6.4436223041758361E-2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Graph 1 - 2 </vt:lpstr>
      <vt:lpstr>Tab 1 - 2</vt:lpstr>
      <vt:lpstr>Tab 3</vt:lpstr>
      <vt:lpstr>Tab 4</vt:lpstr>
      <vt:lpstr>Graph 3</vt:lpstr>
      <vt:lpstr>Graph 4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Sireyjol</dc:creator>
  <cp:lastModifiedBy>ctitouhi</cp:lastModifiedBy>
  <dcterms:created xsi:type="dcterms:W3CDTF">2015-12-04T16:34:18Z</dcterms:created>
  <dcterms:modified xsi:type="dcterms:W3CDTF">2016-10-18T14:06:38Z</dcterms:modified>
</cp:coreProperties>
</file>