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15" yWindow="855" windowWidth="24540" windowHeight="11460"/>
  </bookViews>
  <sheets>
    <sheet name="graphique1" sheetId="12" r:id="rId1"/>
    <sheet name="graphique 2" sheetId="6" r:id="rId2"/>
    <sheet name="graphique 3" sheetId="2" r:id="rId3"/>
    <sheet name="tableau1" sheetId="1" r:id="rId4"/>
    <sheet name="graphique 4" sheetId="5" r:id="rId5"/>
  </sheets>
  <definedNames>
    <definedName name="_xlnm.Print_Area" localSheetId="3">tableau1!#REF!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8" i="1" l="1"/>
  <c r="E27" i="1"/>
  <c r="D18" i="1"/>
  <c r="D27" i="1"/>
  <c r="C13" i="1"/>
  <c r="C12" i="1"/>
  <c r="C5" i="1"/>
  <c r="F21" i="1"/>
  <c r="F22" i="1"/>
  <c r="F23" i="1"/>
  <c r="F24" i="1"/>
  <c r="F20" i="1"/>
  <c r="F6" i="1"/>
  <c r="F7" i="1"/>
  <c r="F9" i="1"/>
  <c r="F10" i="1"/>
  <c r="F11" i="1"/>
  <c r="F12" i="1"/>
  <c r="F13" i="1"/>
  <c r="C14" i="1"/>
  <c r="F14" i="1"/>
  <c r="F16" i="1"/>
  <c r="F17" i="1"/>
  <c r="F5" i="1"/>
  <c r="F26" i="1"/>
  <c r="C25" i="1"/>
  <c r="C15" i="1"/>
  <c r="F15" i="1"/>
  <c r="F8" i="1"/>
  <c r="C28" i="1"/>
  <c r="F28" i="1"/>
  <c r="F25" i="1"/>
  <c r="F18" i="1"/>
  <c r="F27" i="1"/>
  <c r="C18" i="1"/>
  <c r="C27" i="1"/>
  <c r="C29" i="1"/>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7" i="12"/>
  <c r="F7" i="12"/>
  <c r="E6" i="12"/>
  <c r="F6" i="12"/>
  <c r="E5" i="12"/>
  <c r="F5" i="12"/>
  <c r="E4" i="12"/>
  <c r="F4" i="12"/>
  <c r="E31" i="12"/>
  <c r="F31" i="12"/>
</calcChain>
</file>

<file path=xl/sharedStrings.xml><?xml version="1.0" encoding="utf-8"?>
<sst xmlns="http://schemas.openxmlformats.org/spreadsheetml/2006/main" count="106" uniqueCount="84">
  <si>
    <t>total IVG réalisées</t>
  </si>
  <si>
    <t>Provence-Alpes-Côte d'Azur</t>
  </si>
  <si>
    <t>Corse</t>
  </si>
  <si>
    <t>Martinique</t>
  </si>
  <si>
    <t>Guyane</t>
  </si>
  <si>
    <t>Mayotte</t>
  </si>
  <si>
    <t>&lt;15 ans</t>
  </si>
  <si>
    <t>15-17 ans</t>
  </si>
  <si>
    <t>18-19 ans</t>
  </si>
  <si>
    <t>20 à 24 ans</t>
  </si>
  <si>
    <t>25 à 29 ans</t>
  </si>
  <si>
    <t>30 à 34 ans</t>
  </si>
  <si>
    <t>35 à 39 ans</t>
  </si>
  <si>
    <t>40 à 44 ans</t>
  </si>
  <si>
    <t>45 à 49 ans</t>
  </si>
  <si>
    <t>50 et +</t>
  </si>
  <si>
    <t>âge inc</t>
  </si>
  <si>
    <t>total</t>
  </si>
  <si>
    <t>15-49</t>
  </si>
  <si>
    <t>IVG p 1000 femmes</t>
  </si>
  <si>
    <t>tous âges</t>
  </si>
  <si>
    <t>ICA</t>
  </si>
  <si>
    <t>Métropole</t>
  </si>
  <si>
    <t>Bourgogne-Franche-Comté</t>
  </si>
  <si>
    <t>Pays de la Loire</t>
  </si>
  <si>
    <t>Normandie</t>
  </si>
  <si>
    <t>naissances</t>
  </si>
  <si>
    <t>Occitanie</t>
  </si>
  <si>
    <t>Bretagne</t>
  </si>
  <si>
    <t>Auvergne-Rhône-Alpes</t>
  </si>
  <si>
    <t>Centre-Val de Loire</t>
  </si>
  <si>
    <t>Établissement hospitalier</t>
  </si>
  <si>
    <t>Centre de santé, centre de planification et d'éducation familiale</t>
  </si>
  <si>
    <t>Cabinet libéral</t>
  </si>
  <si>
    <t>IVG de mineures pour 1000 femmes de 15 à 17 ans</t>
  </si>
  <si>
    <t>DROM</t>
  </si>
  <si>
    <t>Total résidentes DROM</t>
  </si>
  <si>
    <t>Établissements publics</t>
  </si>
  <si>
    <t>Établissements privés</t>
  </si>
  <si>
    <t>Cabinets libéraux</t>
  </si>
  <si>
    <t>Centres de santé ou CPEF</t>
  </si>
  <si>
    <t>% médicamenteux</t>
  </si>
  <si>
    <t>Ville</t>
  </si>
  <si>
    <t>Méthode inconnue</t>
  </si>
  <si>
    <t>Total IVG réalisées</t>
  </si>
  <si>
    <t>Public médicamenteux</t>
  </si>
  <si>
    <t>Privé médicamenteux</t>
  </si>
  <si>
    <t>Guadeloupe</t>
  </si>
  <si>
    <t>Public chirurgical</t>
  </si>
  <si>
    <t>Privé chirurgical</t>
  </si>
  <si>
    <t>Total IVG</t>
  </si>
  <si>
    <t>Grand-Est</t>
  </si>
  <si>
    <t>Nouvelle-Aquitaine</t>
  </si>
  <si>
    <t>Île-de-France</t>
  </si>
  <si>
    <t>Hauts-de-France</t>
  </si>
  <si>
    <t>Total résidentes en Métropole</t>
  </si>
  <si>
    <t>La Réunion</t>
  </si>
  <si>
    <t xml:space="preserve">Résidentes France entière </t>
  </si>
  <si>
    <t>Résidence inconnue2</t>
  </si>
  <si>
    <t>Résidence à l'étranger</t>
  </si>
  <si>
    <t>IVG1 pour 1000 femmes de 15-49 ans</t>
  </si>
  <si>
    <t>Note • Le ratio d’avortement correspond au rapport entre le nombre d’IVG (au numérateur) et le nombre de naissances vivantes (au dénominateur).</t>
  </si>
  <si>
    <t>Lecture • En 2017, le rapport était de 28 IVG pour 100 naissances.</t>
  </si>
  <si>
    <t>Champ • Ensemble des IVG réalisées en Métropole et dans les DROM (y compris les âges inconnus).</t>
  </si>
  <si>
    <t>Sources • DREES (SAE, PMSI) ; CNAM-TS (Erasme puis DCIR : nombre de forfaits médicaments remboursés selon la date de liquidation et pour le régime général jusqu’en 2009, selon la date des soins et pour tous les régimes depuis 2010), calculs DREES.</t>
  </si>
  <si>
    <t>Champ • Ensemble des IVG réalisées en Métropole et dans les DROM (hors femmes de moins de 15 ans ou de plus de 50 ans ou dont l’âge est inconnu).</t>
  </si>
  <si>
    <t>Sources • DREES (SAE) ; CNAM-TS (Erasme puis DCIR : nombre de forfaits médicaments remboursés selon la date de liquidation et pour le régime général jusqu’en 2009, selon la date des soins et pour tous les régimes depuis 2010) ; ATIH (PMSI) ; Insee (estimations localisées de la population au 1er janvier 2017), calculs DREES.</t>
  </si>
  <si>
    <t>Tableau 1 : Les IVG en 2017, selon la région de résidence de la femme</t>
  </si>
  <si>
    <t>graphique 4 Évolution des méthodes et du secteur d’exercice des IVG</t>
  </si>
  <si>
    <t>Notes • La pratique des IVG médicamenteuses en centre de santé, centre de planification et d’éducation familiale est possible depuis mai 2009. Pour les IVG hors établissement hospitalier, les données sont disponibles selon la date de liquidation et pour le régime général avant 2010, selon la date de soin et pour tous les régimes depuis 2010.</t>
  </si>
  <si>
    <t>Le nombre de forfaits a été actualisé pour 2015 et 2016 depuis les données publiées précédemment.</t>
  </si>
  <si>
    <t>Lecture • En 2017, en Métropole 21% des IVG ont été réalisées en cabinet libéral, 67 % à l’hôpital public, et 67 % sont des IVG médicamenteuses.</t>
  </si>
  <si>
    <t>Sources • DREES (SAE-PMSI jusqu’en 2013, puis PMSI exclusif), CNAM-TS (nombre de forfaits médicamenteux de ville remboursés dans l’année à partir de 2006).</t>
  </si>
  <si>
    <t>Lecture • En 2017, le taux de recours à l’IVG s’élève à 14,8 IVG pour 1 000 femmes et l’indice conjoncturel d’avortement à 0,53 IVG/femme.</t>
  </si>
  <si>
    <t>Champ • Ensemble des IVG réalisées en Métropole et dans les DROM (hors femmes de moins de 15 ans ou de plus de 50 ans, y compris les femmes dont l’âge est inconnu pour le taux de recours).</t>
  </si>
  <si>
    <t>Sources • DREES (SAE, PMSI) ; CNAM-TS (Erasme puis DCIR : nombre de forfaits médicaments remboursés selon la date de liquidation et pour le régime général jusqu’en 2009, selon la date des soins et pour tous régimes depuis 2010) ; Insee (estimations localisées de la population).</t>
  </si>
  <si>
    <t>Champ • IVG réalisées auprès des résidentes de Métropole (à gauche) et des DROM (à droite ; Mayotte non compris jusqu’en 2013), hors résidence inconnue.</t>
  </si>
  <si>
    <t>Graphique 1 : Évolution du nombre d’IVG et du ratio d’avortement de 1990 à 2017</t>
  </si>
  <si>
    <t>Graphique 2 : Évolution de l’indice conjoncturel d’avortement (ICA) et du taux de recours à l’IVG depuis 1990</t>
  </si>
  <si>
    <t>Graphique 3 : Évolution des taux de recours à l’IVG selon l’âge de 1990 à 2017</t>
  </si>
  <si>
    <t>1. Calculé en rapportant les IVG pour des femmes âgées de 15-49 ans ou dont l’âge est inconnu à la population des femmes de 15-49 ans.</t>
  </si>
  <si>
    <t xml:space="preserve">2. Dans 1 800 cas, le lieu de résidence inconnu a été approché par le lieu de réalisation de l’acte : seules les interventions pour lesquelles ni la résidence de la femme, ni le lieu de réalisation ne sont connus apparaissent en « résidence inconnue ». </t>
  </si>
  <si>
    <t>Champ • Ensemble des IVG réalisées en Métropole et dans les DROM.</t>
  </si>
  <si>
    <t>Sources • DREES (PMSI), Insee (estimations localisées de populations au 1er janvier 2017), CNAM-TS (données de consommation interrégimes, nombre de forfaits médicamenteux remboursés selon la date de soins, tous régimes).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</si>
</sst>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7" formatCode="#,##0.0"/>
  </numFmts>
  <fonts count="6" x14ac:knownFonts="1">
    <font>
      <sz val="11"/>
      <color theme="1"/>
      <name val="Calibri"/>
      <family val="2"/>
      <scheme val="minor"/>
    </font>
    <font>
      <sz val="11"/>
      <color theme="1"/>
      <name val="Calibri"/>
      <family val="2"/>
      <scheme val="minor"/>
    </font>
    <font>
      <u/>
      <sz val="11"/>
      <color theme="10"/>
      <name val="Calibri"/>
      <family val="2"/>
      <scheme val="minor"/>
    </font>
    <font>
      <b/>
      <sz val="8"/>
      <color theme="1"/>
      <name val="Arial"/>
      <family val="2"/>
    </font>
    <font>
      <sz val="8"/>
      <color theme="1"/>
      <name val="Arial"/>
      <family val="2"/>
    </font>
    <font>
      <u/>
      <sz val="8"/>
      <color theme="1"/>
      <name val="Arial"/>
      <family val="2"/>
    </font>
  </fonts>
  <fills count="2">
    <fill>
      <patternFill patternType="none"/>
    </fill>
    <fill>
      <patternFill patternType="gray125"/>
    </fill>
  </fills>
  <borders count="31">
    <border>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indexed="64"/>
      </left>
      <right style="hair">
        <color indexed="64"/>
      </right>
      <top style="hair">
        <color indexed="64"/>
      </top>
      <bottom style="hair">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3">
    <xf numFmtId="0" fontId="0" fillId="0" borderId="0" xfId="0"/>
    <xf numFmtId="164" fontId="3" fillId="0" borderId="0" xfId="0" applyNumberFormat="1" applyFont="1" applyFill="1" applyAlignment="1">
      <alignment vertical="center"/>
    </xf>
    <xf numFmtId="1" fontId="4" fillId="0" borderId="0" xfId="0" applyNumberFormat="1" applyFont="1" applyFill="1" applyAlignment="1">
      <alignment vertical="center"/>
    </xf>
    <xf numFmtId="0" fontId="4" fillId="0" borderId="0" xfId="0" applyFont="1" applyFill="1" applyAlignment="1">
      <alignment vertical="center"/>
    </xf>
    <xf numFmtId="164" fontId="4" fillId="0" borderId="0" xfId="0" applyNumberFormat="1" applyFont="1" applyFill="1" applyAlignment="1">
      <alignment vertical="center"/>
    </xf>
    <xf numFmtId="0" fontId="3" fillId="0" borderId="0" xfId="0" applyFont="1" applyFill="1" applyAlignment="1">
      <alignment vertical="center"/>
    </xf>
    <xf numFmtId="165" fontId="4" fillId="0" borderId="0" xfId="1" applyNumberFormat="1" applyFont="1" applyFill="1" applyAlignment="1">
      <alignment vertical="center"/>
    </xf>
    <xf numFmtId="9" fontId="4" fillId="0" borderId="0" xfId="1" applyFont="1" applyFill="1" applyAlignment="1">
      <alignment vertical="center"/>
    </xf>
    <xf numFmtId="9" fontId="4" fillId="0" borderId="0" xfId="0" applyNumberFormat="1"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3" fillId="0" borderId="2"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left" vertical="center" wrapText="1"/>
    </xf>
    <xf numFmtId="3" fontId="4" fillId="0" borderId="12" xfId="0" applyNumberFormat="1" applyFont="1" applyFill="1" applyBorder="1" applyAlignment="1">
      <alignment vertical="center"/>
    </xf>
    <xf numFmtId="3" fontId="4" fillId="0" borderId="22" xfId="0" applyNumberFormat="1" applyFont="1" applyFill="1" applyBorder="1" applyAlignment="1">
      <alignment vertical="center"/>
    </xf>
    <xf numFmtId="3" fontId="4" fillId="0" borderId="23" xfId="0" applyNumberFormat="1" applyFont="1" applyFill="1" applyBorder="1" applyAlignment="1">
      <alignment vertical="center"/>
    </xf>
    <xf numFmtId="167" fontId="4" fillId="0" borderId="12" xfId="0" applyNumberFormat="1" applyFont="1" applyFill="1" applyBorder="1" applyAlignment="1">
      <alignment horizontal="center" vertical="center"/>
    </xf>
    <xf numFmtId="167" fontId="4" fillId="0" borderId="1" xfId="0" applyNumberFormat="1" applyFont="1" applyFill="1" applyBorder="1" applyAlignment="1">
      <alignment horizontal="center" vertical="center"/>
    </xf>
    <xf numFmtId="167" fontId="4" fillId="0" borderId="0" xfId="0" applyNumberFormat="1" applyFont="1" applyFill="1" applyAlignment="1">
      <alignment vertical="center"/>
    </xf>
    <xf numFmtId="3" fontId="4" fillId="0" borderId="0" xfId="0" applyNumberFormat="1" applyFont="1" applyFill="1" applyBorder="1" applyAlignment="1">
      <alignment vertical="center"/>
    </xf>
    <xf numFmtId="164" fontId="4" fillId="0" borderId="0" xfId="0" applyNumberFormat="1" applyFont="1" applyFill="1" applyBorder="1" applyAlignment="1">
      <alignment vertical="center"/>
    </xf>
    <xf numFmtId="0" fontId="3" fillId="0" borderId="13" xfId="0" applyFont="1" applyFill="1" applyBorder="1" applyAlignment="1">
      <alignment horizontal="left" vertical="center" wrapText="1"/>
    </xf>
    <xf numFmtId="3" fontId="3" fillId="0" borderId="14" xfId="0" applyNumberFormat="1" applyFont="1" applyFill="1" applyBorder="1" applyAlignment="1">
      <alignment vertical="center"/>
    </xf>
    <xf numFmtId="3" fontId="3" fillId="0" borderId="24" xfId="0" applyNumberFormat="1" applyFont="1" applyFill="1" applyBorder="1" applyAlignment="1">
      <alignment vertical="center"/>
    </xf>
    <xf numFmtId="3" fontId="3" fillId="0" borderId="25" xfId="0" applyNumberFormat="1" applyFont="1" applyFill="1" applyBorder="1" applyAlignment="1">
      <alignment vertical="center"/>
    </xf>
    <xf numFmtId="167" fontId="3" fillId="0" borderId="14" xfId="0" applyNumberFormat="1" applyFont="1" applyFill="1" applyBorder="1" applyAlignment="1">
      <alignment horizontal="center" vertical="center"/>
    </xf>
    <xf numFmtId="167" fontId="3" fillId="0" borderId="15" xfId="0" applyNumberFormat="1" applyFont="1" applyFill="1" applyBorder="1" applyAlignment="1">
      <alignment horizontal="center" vertical="center"/>
    </xf>
    <xf numFmtId="3" fontId="3" fillId="0" borderId="10" xfId="0" applyNumberFormat="1" applyFont="1" applyFill="1" applyBorder="1" applyAlignment="1">
      <alignment vertical="center"/>
    </xf>
    <xf numFmtId="3" fontId="3" fillId="0" borderId="20" xfId="0" applyNumberFormat="1" applyFont="1" applyFill="1" applyBorder="1" applyAlignment="1">
      <alignment vertical="center"/>
    </xf>
    <xf numFmtId="3" fontId="3" fillId="0" borderId="21" xfId="0" applyNumberFormat="1" applyFont="1" applyFill="1" applyBorder="1" applyAlignment="1">
      <alignment vertical="center"/>
    </xf>
    <xf numFmtId="0" fontId="4" fillId="0" borderId="10" xfId="0" applyFont="1" applyFill="1" applyBorder="1" applyAlignment="1">
      <alignment horizontal="center" vertical="center"/>
    </xf>
    <xf numFmtId="167" fontId="3" fillId="0" borderId="11" xfId="0" applyNumberFormat="1" applyFont="1" applyFill="1" applyBorder="1" applyAlignment="1">
      <alignment horizontal="center" vertical="center"/>
    </xf>
    <xf numFmtId="0" fontId="4" fillId="0" borderId="12" xfId="0" applyFont="1" applyFill="1" applyBorder="1" applyAlignment="1">
      <alignment horizontal="right" vertical="center"/>
    </xf>
    <xf numFmtId="3" fontId="4" fillId="0" borderId="22" xfId="0" applyNumberFormat="1" applyFont="1" applyFill="1" applyBorder="1" applyAlignment="1">
      <alignment horizontal="right" vertical="center"/>
    </xf>
    <xf numFmtId="3" fontId="3" fillId="0" borderId="14" xfId="0" applyNumberFormat="1" applyFont="1" applyFill="1" applyBorder="1" applyAlignment="1">
      <alignment horizontal="right" vertical="center"/>
    </xf>
    <xf numFmtId="0" fontId="3" fillId="0" borderId="4" xfId="0" applyFont="1" applyFill="1" applyBorder="1" applyAlignment="1">
      <alignment vertical="center" wrapText="1"/>
    </xf>
    <xf numFmtId="3" fontId="3" fillId="0" borderId="16" xfId="0" applyNumberFormat="1" applyFont="1" applyFill="1" applyBorder="1" applyAlignment="1">
      <alignment horizontal="right" vertical="center"/>
    </xf>
    <xf numFmtId="3" fontId="3" fillId="0" borderId="26" xfId="0" applyNumberFormat="1" applyFont="1" applyFill="1" applyBorder="1" applyAlignment="1">
      <alignment vertical="center"/>
    </xf>
    <xf numFmtId="3" fontId="3" fillId="0" borderId="27" xfId="0" applyNumberFormat="1" applyFont="1" applyFill="1" applyBorder="1" applyAlignment="1">
      <alignment vertical="center"/>
    </xf>
    <xf numFmtId="167" fontId="3" fillId="0" borderId="17" xfId="0" applyNumberFormat="1" applyFont="1" applyFill="1" applyBorder="1" applyAlignment="1">
      <alignment horizontal="center" vertical="center"/>
    </xf>
    <xf numFmtId="167" fontId="4" fillId="0" borderId="11" xfId="0" applyNumberFormat="1" applyFont="1" applyFill="1" applyBorder="1" applyAlignment="1">
      <alignment horizontal="center" vertical="center"/>
    </xf>
    <xf numFmtId="0" fontId="3" fillId="0" borderId="7" xfId="0" applyFont="1" applyFill="1" applyBorder="1" applyAlignment="1">
      <alignment vertical="center" wrapText="1"/>
    </xf>
    <xf numFmtId="3" fontId="3" fillId="0" borderId="8" xfId="0" applyNumberFormat="1" applyFont="1" applyFill="1" applyBorder="1" applyAlignment="1">
      <alignment horizontal="right" vertical="center"/>
    </xf>
    <xf numFmtId="3" fontId="3" fillId="0" borderId="18" xfId="0" applyNumberFormat="1" applyFont="1" applyFill="1" applyBorder="1" applyAlignment="1">
      <alignment vertical="center"/>
    </xf>
    <xf numFmtId="3" fontId="3" fillId="0" borderId="19" xfId="0" applyNumberFormat="1" applyFont="1" applyFill="1" applyBorder="1" applyAlignment="1">
      <alignment vertical="center"/>
    </xf>
    <xf numFmtId="167" fontId="3" fillId="0" borderId="8" xfId="0" applyNumberFormat="1" applyFont="1" applyFill="1" applyBorder="1" applyAlignment="1">
      <alignment horizontal="center" vertical="center"/>
    </xf>
    <xf numFmtId="167" fontId="3" fillId="0" borderId="9" xfId="0" applyNumberFormat="1" applyFont="1" applyFill="1" applyBorder="1" applyAlignment="1">
      <alignment horizontal="center" vertical="center"/>
    </xf>
    <xf numFmtId="0" fontId="3" fillId="0" borderId="3" xfId="0" applyFont="1" applyFill="1" applyBorder="1" applyAlignment="1">
      <alignment vertical="center" wrapText="1"/>
    </xf>
    <xf numFmtId="3" fontId="3" fillId="0" borderId="12" xfId="0" applyNumberFormat="1" applyFont="1" applyFill="1" applyBorder="1" applyAlignment="1">
      <alignment horizontal="right" vertical="center"/>
    </xf>
    <xf numFmtId="3" fontId="3" fillId="0" borderId="22" xfId="0" applyNumberFormat="1" applyFont="1" applyFill="1" applyBorder="1" applyAlignment="1">
      <alignment vertical="center"/>
    </xf>
    <xf numFmtId="3" fontId="3" fillId="0" borderId="23" xfId="0" applyNumberFormat="1" applyFont="1" applyFill="1" applyBorder="1" applyAlignment="1">
      <alignment vertical="center"/>
    </xf>
    <xf numFmtId="167" fontId="3" fillId="0" borderId="12"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vertical="center" wrapText="1"/>
    </xf>
    <xf numFmtId="3" fontId="3" fillId="0" borderId="6" xfId="0" applyNumberFormat="1" applyFont="1" applyFill="1" applyBorder="1" applyAlignment="1">
      <alignment vertical="center"/>
    </xf>
    <xf numFmtId="3" fontId="3" fillId="0" borderId="28" xfId="0" applyNumberFormat="1" applyFont="1" applyFill="1" applyBorder="1" applyAlignment="1">
      <alignment vertical="center"/>
    </xf>
    <xf numFmtId="3" fontId="3" fillId="0" borderId="29" xfId="0" applyNumberFormat="1" applyFont="1" applyFill="1" applyBorder="1" applyAlignment="1">
      <alignment vertical="center"/>
    </xf>
    <xf numFmtId="167" fontId="4" fillId="0" borderId="15" xfId="0" applyNumberFormat="1" applyFont="1" applyFill="1" applyBorder="1" applyAlignment="1">
      <alignment horizontal="center" vertical="center"/>
    </xf>
    <xf numFmtId="3" fontId="4" fillId="0" borderId="0" xfId="0" applyNumberFormat="1"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30" xfId="0" applyFont="1" applyFill="1" applyBorder="1" applyAlignment="1">
      <alignment horizontal="center" vertical="center"/>
    </xf>
    <xf numFmtId="1" fontId="4" fillId="0" borderId="30" xfId="0" applyNumberFormat="1" applyFont="1" applyFill="1" applyBorder="1" applyAlignment="1">
      <alignment horizontal="center" vertical="center"/>
    </xf>
    <xf numFmtId="3" fontId="4" fillId="0" borderId="30" xfId="0" applyNumberFormat="1" applyFont="1" applyFill="1" applyBorder="1" applyAlignment="1">
      <alignment horizontal="center" vertical="center" wrapText="1"/>
    </xf>
    <xf numFmtId="2" fontId="4" fillId="0" borderId="30" xfId="0" applyNumberFormat="1" applyFont="1" applyFill="1" applyBorder="1" applyAlignment="1">
      <alignment horizontal="center" vertical="center"/>
    </xf>
    <xf numFmtId="164" fontId="5" fillId="0" borderId="30" xfId="2" applyNumberFormat="1" applyFont="1" applyFill="1" applyBorder="1" applyAlignment="1">
      <alignment horizontal="center" vertical="center" wrapText="1"/>
    </xf>
    <xf numFmtId="1" fontId="4" fillId="0" borderId="30" xfId="0" applyNumberFormat="1" applyFont="1" applyFill="1" applyBorder="1" applyAlignment="1">
      <alignment vertical="center"/>
    </xf>
    <xf numFmtId="0" fontId="4" fillId="0" borderId="30" xfId="0" applyFont="1" applyFill="1" applyBorder="1" applyAlignment="1">
      <alignment vertical="center"/>
    </xf>
    <xf numFmtId="164" fontId="4" fillId="0" borderId="30" xfId="0" applyNumberFormat="1" applyFont="1" applyFill="1" applyBorder="1" applyAlignment="1">
      <alignment vertical="center"/>
    </xf>
    <xf numFmtId="0" fontId="3" fillId="0" borderId="30" xfId="0" applyFont="1" applyFill="1" applyBorder="1" applyAlignment="1">
      <alignment vertical="center"/>
    </xf>
    <xf numFmtId="2" fontId="3" fillId="0" borderId="30" xfId="0" applyNumberFormat="1" applyFont="1" applyFill="1" applyBorder="1" applyAlignment="1">
      <alignment vertical="center"/>
    </xf>
    <xf numFmtId="9" fontId="4" fillId="0" borderId="30" xfId="1" applyFont="1" applyFill="1" applyBorder="1" applyAlignment="1">
      <alignment vertical="center"/>
    </xf>
    <xf numFmtId="9" fontId="4" fillId="0" borderId="30" xfId="0" applyNumberFormat="1" applyFont="1" applyFill="1" applyBorder="1" applyAlignment="1">
      <alignment vertical="center"/>
    </xf>
  </cellXfs>
  <cellStyles count="3">
    <cellStyle name="Lien hypertexte" xfId="2" builtinId="8"/>
    <cellStyle name="Normal" xfId="0" builtinId="0"/>
    <cellStyle name="Pourcentage" xfId="1" builtinId="5"/>
  </cellStyles>
  <dxfs count="0"/>
  <tableStyles count="0" defaultTableStyle="TableStyleMedium9" defaultPivotStyle="PivotStyleLight16"/>
  <colors>
    <mruColors>
      <color rgb="FF33CC33"/>
      <color rgb="FFFFCC00"/>
      <color rgb="FF00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6"/>
  <sheetViews>
    <sheetView showGridLines="0" tabSelected="1" zoomScaleNormal="100" workbookViewId="0"/>
  </sheetViews>
  <sheetFormatPr baseColWidth="10" defaultRowHeight="11.25" x14ac:dyDescent="0.25"/>
  <cols>
    <col min="1" max="1" width="3.7109375" style="3" customWidth="1"/>
    <col min="2" max="16384" width="11.42578125" style="3"/>
  </cols>
  <sheetData>
    <row r="1" spans="2:6" x14ac:dyDescent="0.25">
      <c r="B1" s="5" t="s">
        <v>77</v>
      </c>
    </row>
    <row r="3" spans="2:6" x14ac:dyDescent="0.25">
      <c r="B3" s="71"/>
      <c r="C3" s="71" t="s">
        <v>50</v>
      </c>
      <c r="D3" s="71" t="s">
        <v>26</v>
      </c>
      <c r="E3" s="71"/>
      <c r="F3" s="71"/>
    </row>
    <row r="4" spans="2:6" x14ac:dyDescent="0.25">
      <c r="B4" s="71">
        <v>1990</v>
      </c>
      <c r="C4" s="72">
        <v>208325.43712248397</v>
      </c>
      <c r="D4" s="73">
        <v>793071</v>
      </c>
      <c r="E4" s="74">
        <f>C4/D4</f>
        <v>0.26268195044640891</v>
      </c>
      <c r="F4" s="75">
        <f t="shared" ref="F4:F30" si="0">1/E4</f>
        <v>3.8068850878431983</v>
      </c>
    </row>
    <row r="5" spans="2:6" x14ac:dyDescent="0.25">
      <c r="B5" s="71">
        <v>1991</v>
      </c>
      <c r="C5" s="72">
        <v>211533.21878019947</v>
      </c>
      <c r="D5" s="73">
        <v>790078</v>
      </c>
      <c r="E5" s="74">
        <f t="shared" ref="E5:E31" si="1">C5/D5</f>
        <v>0.26773713327063842</v>
      </c>
      <c r="F5" s="75">
        <f t="shared" si="0"/>
        <v>3.7350067500318072</v>
      </c>
    </row>
    <row r="6" spans="2:6" x14ac:dyDescent="0.25">
      <c r="B6" s="71">
        <v>1992</v>
      </c>
      <c r="C6" s="72">
        <v>204105.24018284387</v>
      </c>
      <c r="D6" s="73">
        <v>774755</v>
      </c>
      <c r="E6" s="74">
        <f t="shared" si="1"/>
        <v>0.26344488281178419</v>
      </c>
      <c r="F6" s="75">
        <f t="shared" si="0"/>
        <v>3.7958604066507564</v>
      </c>
    </row>
    <row r="7" spans="2:6" x14ac:dyDescent="0.25">
      <c r="B7" s="71">
        <v>1993</v>
      </c>
      <c r="C7" s="72">
        <v>203679.29959289712</v>
      </c>
      <c r="D7" s="73">
        <v>741306</v>
      </c>
      <c r="E7" s="74">
        <f t="shared" si="1"/>
        <v>0.27475738708832403</v>
      </c>
      <c r="F7" s="75">
        <f t="shared" si="0"/>
        <v>3.6395745737621898</v>
      </c>
    </row>
    <row r="8" spans="2:6" x14ac:dyDescent="0.25">
      <c r="B8" s="71">
        <v>1994</v>
      </c>
      <c r="C8" s="72">
        <v>202425.91442085546</v>
      </c>
      <c r="D8" s="73">
        <v>740774</v>
      </c>
      <c r="E8" s="74">
        <f t="shared" si="1"/>
        <v>0.27326271497225263</v>
      </c>
      <c r="F8" s="75">
        <f t="shared" si="0"/>
        <v>3.659482048626872</v>
      </c>
    </row>
    <row r="9" spans="2:6" x14ac:dyDescent="0.25">
      <c r="B9" s="71">
        <v>1995</v>
      </c>
      <c r="C9" s="71">
        <v>193762.99999999997</v>
      </c>
      <c r="D9" s="73">
        <v>759058</v>
      </c>
      <c r="E9" s="74">
        <f t="shared" si="1"/>
        <v>0.25526771340266485</v>
      </c>
      <c r="F9" s="75">
        <f t="shared" si="0"/>
        <v>3.9174558610260992</v>
      </c>
    </row>
    <row r="10" spans="2:6" x14ac:dyDescent="0.25">
      <c r="B10" s="71">
        <v>1996</v>
      </c>
      <c r="C10" s="71">
        <v>202567.00000000006</v>
      </c>
      <c r="D10" s="73">
        <v>764028</v>
      </c>
      <c r="E10" s="74">
        <f t="shared" si="1"/>
        <v>0.26513033553744109</v>
      </c>
      <c r="F10" s="75">
        <f t="shared" si="0"/>
        <v>3.771729847408511</v>
      </c>
    </row>
    <row r="11" spans="2:6" x14ac:dyDescent="0.25">
      <c r="B11" s="71">
        <v>1997</v>
      </c>
      <c r="C11" s="71">
        <v>204157</v>
      </c>
      <c r="D11" s="73">
        <v>757384</v>
      </c>
      <c r="E11" s="74">
        <f t="shared" si="1"/>
        <v>0.26955546988053614</v>
      </c>
      <c r="F11" s="75">
        <f t="shared" si="0"/>
        <v>3.709811566588459</v>
      </c>
    </row>
    <row r="12" spans="2:6" x14ac:dyDescent="0.25">
      <c r="B12" s="71">
        <v>1998</v>
      </c>
      <c r="C12" s="71">
        <v>211075.00000000003</v>
      </c>
      <c r="D12" s="73">
        <v>767906</v>
      </c>
      <c r="E12" s="74">
        <f t="shared" si="1"/>
        <v>0.27487088263407244</v>
      </c>
      <c r="F12" s="75">
        <f t="shared" si="0"/>
        <v>3.6380717754352712</v>
      </c>
    </row>
    <row r="13" spans="2:6" x14ac:dyDescent="0.25">
      <c r="B13" s="71">
        <v>1999</v>
      </c>
      <c r="C13" s="71">
        <v>210735</v>
      </c>
      <c r="D13" s="73">
        <v>775796</v>
      </c>
      <c r="E13" s="74">
        <f t="shared" si="1"/>
        <v>0.27163713141083479</v>
      </c>
      <c r="F13" s="75">
        <f t="shared" si="0"/>
        <v>3.6813818302607544</v>
      </c>
    </row>
    <row r="14" spans="2:6" x14ac:dyDescent="0.25">
      <c r="B14" s="71">
        <v>2000</v>
      </c>
      <c r="C14" s="71">
        <v>205099</v>
      </c>
      <c r="D14" s="73">
        <v>807405</v>
      </c>
      <c r="E14" s="74">
        <f t="shared" si="1"/>
        <v>0.25402245465410789</v>
      </c>
      <c r="F14" s="75">
        <f t="shared" si="0"/>
        <v>3.9366598569471334</v>
      </c>
    </row>
    <row r="15" spans="2:6" x14ac:dyDescent="0.25">
      <c r="B15" s="71">
        <v>2001</v>
      </c>
      <c r="C15" s="71">
        <v>215611</v>
      </c>
      <c r="D15" s="73">
        <v>803234</v>
      </c>
      <c r="E15" s="74">
        <f t="shared" si="1"/>
        <v>0.26842862727424388</v>
      </c>
      <c r="F15" s="75">
        <f t="shared" si="0"/>
        <v>3.7253850684798082</v>
      </c>
    </row>
    <row r="16" spans="2:6" x14ac:dyDescent="0.25">
      <c r="B16" s="71">
        <v>2002</v>
      </c>
      <c r="C16" s="71">
        <v>220070</v>
      </c>
      <c r="D16" s="73">
        <v>792745</v>
      </c>
      <c r="E16" s="74">
        <f t="shared" si="1"/>
        <v>0.27760503062144826</v>
      </c>
      <c r="F16" s="75">
        <f t="shared" si="0"/>
        <v>3.6022401963011768</v>
      </c>
    </row>
    <row r="17" spans="2:6" x14ac:dyDescent="0.25">
      <c r="B17" s="71">
        <v>2003</v>
      </c>
      <c r="C17" s="71">
        <v>216436</v>
      </c>
      <c r="D17" s="73">
        <v>793044</v>
      </c>
      <c r="E17" s="74">
        <f t="shared" si="1"/>
        <v>0.27291802220305555</v>
      </c>
      <c r="F17" s="75">
        <f t="shared" si="0"/>
        <v>3.6641039383466709</v>
      </c>
    </row>
    <row r="18" spans="2:6" x14ac:dyDescent="0.25">
      <c r="B18" s="71">
        <v>2004</v>
      </c>
      <c r="C18" s="71">
        <v>221587</v>
      </c>
      <c r="D18" s="73">
        <v>799361</v>
      </c>
      <c r="E18" s="74">
        <f t="shared" si="1"/>
        <v>0.27720516762764258</v>
      </c>
      <c r="F18" s="75">
        <f t="shared" si="0"/>
        <v>3.6074363568259873</v>
      </c>
    </row>
    <row r="19" spans="2:6" x14ac:dyDescent="0.25">
      <c r="B19" s="71">
        <v>2005</v>
      </c>
      <c r="C19" s="71">
        <v>219422</v>
      </c>
      <c r="D19" s="73">
        <v>806822</v>
      </c>
      <c r="E19" s="74">
        <f t="shared" si="1"/>
        <v>0.27195837495754949</v>
      </c>
      <c r="F19" s="75">
        <f t="shared" si="0"/>
        <v>3.6770332965700798</v>
      </c>
    </row>
    <row r="20" spans="2:6" x14ac:dyDescent="0.25">
      <c r="B20" s="71">
        <v>2006</v>
      </c>
      <c r="C20" s="71">
        <v>228688</v>
      </c>
      <c r="D20" s="73">
        <v>829352</v>
      </c>
      <c r="E20" s="74">
        <f t="shared" si="1"/>
        <v>0.27574298970762717</v>
      </c>
      <c r="F20" s="75">
        <f t="shared" si="0"/>
        <v>3.6265654516196739</v>
      </c>
    </row>
    <row r="21" spans="2:6" x14ac:dyDescent="0.25">
      <c r="B21" s="71">
        <v>2007</v>
      </c>
      <c r="C21" s="71">
        <v>226812</v>
      </c>
      <c r="D21" s="73">
        <v>818705</v>
      </c>
      <c r="E21" s="74">
        <f t="shared" si="1"/>
        <v>0.277037516565796</v>
      </c>
      <c r="F21" s="75">
        <f t="shared" si="0"/>
        <v>3.6096194204892154</v>
      </c>
    </row>
    <row r="22" spans="2:6" x14ac:dyDescent="0.25">
      <c r="B22" s="71">
        <v>2008</v>
      </c>
      <c r="C22" s="71">
        <v>222142</v>
      </c>
      <c r="D22" s="73">
        <v>828404</v>
      </c>
      <c r="E22" s="74">
        <f t="shared" si="1"/>
        <v>0.26815659991984586</v>
      </c>
      <c r="F22" s="75">
        <f t="shared" si="0"/>
        <v>3.7291642282864115</v>
      </c>
    </row>
    <row r="23" spans="2:6" x14ac:dyDescent="0.25">
      <c r="B23" s="71">
        <v>2009</v>
      </c>
      <c r="C23" s="71">
        <v>222241</v>
      </c>
      <c r="D23" s="73">
        <v>824641</v>
      </c>
      <c r="E23" s="74">
        <f t="shared" si="1"/>
        <v>0.269500303768549</v>
      </c>
      <c r="F23" s="75">
        <f t="shared" si="0"/>
        <v>3.7105709567541538</v>
      </c>
    </row>
    <row r="24" spans="2:6" x14ac:dyDescent="0.25">
      <c r="B24" s="71">
        <v>2010</v>
      </c>
      <c r="C24" s="71">
        <v>225792</v>
      </c>
      <c r="D24" s="73">
        <v>832799</v>
      </c>
      <c r="E24" s="74">
        <f t="shared" si="1"/>
        <v>0.27112424486580794</v>
      </c>
      <c r="F24" s="75">
        <f t="shared" si="0"/>
        <v>3.6883459112811794</v>
      </c>
    </row>
    <row r="25" spans="2:6" x14ac:dyDescent="0.25">
      <c r="B25" s="71">
        <v>2011</v>
      </c>
      <c r="C25" s="71">
        <v>222006</v>
      </c>
      <c r="D25" s="73">
        <v>823394</v>
      </c>
      <c r="E25" s="74">
        <f t="shared" si="1"/>
        <v>0.26962304801832415</v>
      </c>
      <c r="F25" s="75">
        <f t="shared" si="0"/>
        <v>3.7088817419349027</v>
      </c>
    </row>
    <row r="26" spans="2:6" x14ac:dyDescent="0.25">
      <c r="B26" s="71">
        <v>2012</v>
      </c>
      <c r="C26" s="71">
        <v>219148</v>
      </c>
      <c r="D26" s="73">
        <v>821047</v>
      </c>
      <c r="E26" s="74">
        <f t="shared" si="1"/>
        <v>0.26691285638946372</v>
      </c>
      <c r="F26" s="75">
        <f t="shared" si="0"/>
        <v>3.7465411502728747</v>
      </c>
    </row>
    <row r="27" spans="2:6" x14ac:dyDescent="0.25">
      <c r="B27" s="71">
        <v>2013</v>
      </c>
      <c r="C27" s="71">
        <v>229021</v>
      </c>
      <c r="D27" s="73">
        <v>811510</v>
      </c>
      <c r="E27" s="74">
        <f t="shared" si="1"/>
        <v>0.28221586918214192</v>
      </c>
      <c r="F27" s="75">
        <f t="shared" si="0"/>
        <v>3.543386850987464</v>
      </c>
    </row>
    <row r="28" spans="2:6" x14ac:dyDescent="0.25">
      <c r="B28" s="71">
        <v>2014</v>
      </c>
      <c r="C28" s="71">
        <v>227233</v>
      </c>
      <c r="D28" s="73">
        <v>818565</v>
      </c>
      <c r="E28" s="74">
        <f t="shared" si="1"/>
        <v>0.27759921325734671</v>
      </c>
      <c r="F28" s="75">
        <f t="shared" si="0"/>
        <v>3.6023156847816997</v>
      </c>
    </row>
    <row r="29" spans="2:6" x14ac:dyDescent="0.25">
      <c r="B29" s="71">
        <v>2015</v>
      </c>
      <c r="C29" s="71">
        <v>220439</v>
      </c>
      <c r="D29" s="73">
        <v>798948</v>
      </c>
      <c r="E29" s="74">
        <f t="shared" si="1"/>
        <v>0.27591157371944108</v>
      </c>
      <c r="F29" s="75">
        <f t="shared" si="0"/>
        <v>3.624349593311528</v>
      </c>
    </row>
    <row r="30" spans="2:6" x14ac:dyDescent="0.25">
      <c r="B30" s="71">
        <v>2016</v>
      </c>
      <c r="C30" s="71">
        <v>216061</v>
      </c>
      <c r="D30" s="73">
        <v>785000</v>
      </c>
      <c r="E30" s="74">
        <f t="shared" si="1"/>
        <v>0.27523694267515925</v>
      </c>
      <c r="F30" s="75">
        <f t="shared" si="0"/>
        <v>3.6332332072886824</v>
      </c>
    </row>
    <row r="31" spans="2:6" x14ac:dyDescent="0.25">
      <c r="B31" s="71">
        <v>2017</v>
      </c>
      <c r="C31" s="71">
        <v>216685</v>
      </c>
      <c r="D31" s="73">
        <v>767000</v>
      </c>
      <c r="E31" s="74">
        <f t="shared" si="1"/>
        <v>0.28250977835723601</v>
      </c>
      <c r="F31" s="75">
        <f>1/E31</f>
        <v>3.5397004868818791</v>
      </c>
    </row>
    <row r="33" spans="2:2" x14ac:dyDescent="0.25">
      <c r="B33" s="3" t="s">
        <v>61</v>
      </c>
    </row>
    <row r="34" spans="2:2" x14ac:dyDescent="0.25">
      <c r="B34" s="3" t="s">
        <v>62</v>
      </c>
    </row>
    <row r="35" spans="2:2" x14ac:dyDescent="0.25">
      <c r="B35" s="3" t="s">
        <v>63</v>
      </c>
    </row>
    <row r="36" spans="2:2" x14ac:dyDescent="0.25">
      <c r="B36" s="3" t="s">
        <v>64</v>
      </c>
    </row>
  </sheetData>
  <sortState ref="E4:F29">
    <sortCondition ref="E4:E29"/>
  </sortState>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
  <sheetViews>
    <sheetView showGridLines="0" zoomScaleNormal="100" workbookViewId="0"/>
  </sheetViews>
  <sheetFormatPr baseColWidth="10" defaultColWidth="5.42578125" defaultRowHeight="11.25" x14ac:dyDescent="0.25"/>
  <cols>
    <col min="1" max="1" width="3.7109375" style="3" customWidth="1"/>
    <col min="2" max="2" width="18" style="3" bestFit="1" customWidth="1"/>
    <col min="3" max="31" width="5.42578125" style="3"/>
    <col min="32" max="32" width="9.85546875" style="3" customWidth="1"/>
    <col min="33" max="16384" width="5.42578125" style="3"/>
  </cols>
  <sheetData>
    <row r="1" spans="2:30" x14ac:dyDescent="0.25">
      <c r="B1" s="1" t="s">
        <v>78</v>
      </c>
    </row>
    <row r="3" spans="2:30" x14ac:dyDescent="0.25">
      <c r="B3" s="76" t="s">
        <v>19</v>
      </c>
      <c r="C3" s="76">
        <v>1990</v>
      </c>
      <c r="D3" s="76">
        <v>1991</v>
      </c>
      <c r="E3" s="76">
        <v>1992</v>
      </c>
      <c r="F3" s="76">
        <v>1993</v>
      </c>
      <c r="G3" s="76">
        <v>1994</v>
      </c>
      <c r="H3" s="76">
        <v>1995</v>
      </c>
      <c r="I3" s="76">
        <v>1996</v>
      </c>
      <c r="J3" s="76">
        <v>1997</v>
      </c>
      <c r="K3" s="76">
        <v>1998</v>
      </c>
      <c r="L3" s="76">
        <v>1999</v>
      </c>
      <c r="M3" s="76">
        <v>2000</v>
      </c>
      <c r="N3" s="76">
        <v>2001</v>
      </c>
      <c r="O3" s="76">
        <v>2002</v>
      </c>
      <c r="P3" s="77">
        <v>2003</v>
      </c>
      <c r="Q3" s="77">
        <v>2004</v>
      </c>
      <c r="R3" s="77">
        <v>2005</v>
      </c>
      <c r="S3" s="77">
        <v>2006</v>
      </c>
      <c r="T3" s="77">
        <v>2007</v>
      </c>
      <c r="U3" s="77">
        <v>2008</v>
      </c>
      <c r="V3" s="77">
        <v>2009</v>
      </c>
      <c r="W3" s="77">
        <v>2010</v>
      </c>
      <c r="X3" s="77">
        <v>2011</v>
      </c>
      <c r="Y3" s="77">
        <v>2012</v>
      </c>
      <c r="Z3" s="77">
        <v>2013</v>
      </c>
      <c r="AA3" s="77">
        <v>2014</v>
      </c>
      <c r="AB3" s="77">
        <v>2015</v>
      </c>
      <c r="AC3" s="77">
        <v>2016</v>
      </c>
      <c r="AD3" s="77">
        <v>2017</v>
      </c>
    </row>
    <row r="4" spans="2:30" x14ac:dyDescent="0.25">
      <c r="B4" s="76" t="s">
        <v>20</v>
      </c>
      <c r="C4" s="78">
        <v>13.981617158890973</v>
      </c>
      <c r="D4" s="78">
        <v>14.042570175542863</v>
      </c>
      <c r="E4" s="78">
        <v>13.415833073337442</v>
      </c>
      <c r="F4" s="78">
        <v>13.250036758402171</v>
      </c>
      <c r="G4" s="78">
        <v>13.059490819641118</v>
      </c>
      <c r="H4" s="78">
        <v>12.33549034583497</v>
      </c>
      <c r="I4" s="78">
        <v>12.793719006953491</v>
      </c>
      <c r="J4" s="78">
        <v>12.928639179167412</v>
      </c>
      <c r="K4" s="78">
        <v>13.458670117734517</v>
      </c>
      <c r="L4" s="78">
        <v>13.584745948656652</v>
      </c>
      <c r="M4" s="78">
        <v>13.28215762386683</v>
      </c>
      <c r="N4" s="78">
        <v>14.054889983190163</v>
      </c>
      <c r="O4" s="78">
        <v>14.390252108028168</v>
      </c>
      <c r="P4" s="78">
        <v>14.057102754430614</v>
      </c>
      <c r="Q4" s="78">
        <v>14.544471400385902</v>
      </c>
      <c r="R4" s="78">
        <v>14.22717231235081</v>
      </c>
      <c r="S4" s="78">
        <v>14.816601401998771</v>
      </c>
      <c r="T4" s="78">
        <v>14.709117902880282</v>
      </c>
      <c r="U4" s="78">
        <v>14.456397261033761</v>
      </c>
      <c r="V4" s="78">
        <v>14.558030184468844</v>
      </c>
      <c r="W4" s="78">
        <v>14.845127301911134</v>
      </c>
      <c r="X4" s="78">
        <v>14.595179178054664</v>
      </c>
      <c r="Y4" s="78">
        <v>14.598311714702156</v>
      </c>
      <c r="Z4" s="78">
        <v>15.218344124321058</v>
      </c>
      <c r="AA4" s="78">
        <v>15.506500319911604</v>
      </c>
      <c r="AB4" s="78">
        <v>15.079905941020089</v>
      </c>
      <c r="AC4" s="78">
        <v>14.802196409425514</v>
      </c>
      <c r="AD4" s="78">
        <v>14.871297068648655</v>
      </c>
    </row>
    <row r="5" spans="2:30" x14ac:dyDescent="0.25">
      <c r="B5" s="76" t="s">
        <v>18</v>
      </c>
      <c r="C5" s="78">
        <v>13.957318264036662</v>
      </c>
      <c r="D5" s="78">
        <v>14.016122027696667</v>
      </c>
      <c r="E5" s="78">
        <v>13.39421444665432</v>
      </c>
      <c r="F5" s="78">
        <v>13.22541596613272</v>
      </c>
      <c r="G5" s="78">
        <v>13.03517655617431</v>
      </c>
      <c r="H5" s="78">
        <v>12.313838800502012</v>
      </c>
      <c r="I5" s="78">
        <v>12.768934031994643</v>
      </c>
      <c r="J5" s="78">
        <v>12.906774515983356</v>
      </c>
      <c r="K5" s="78">
        <v>13.418039082800343</v>
      </c>
      <c r="L5" s="78">
        <v>13.544008660940884</v>
      </c>
      <c r="M5" s="78">
        <v>13.233699678513281</v>
      </c>
      <c r="N5" s="78">
        <v>14.003134619425566</v>
      </c>
      <c r="O5" s="78">
        <v>14.341564313403021</v>
      </c>
      <c r="P5" s="78">
        <v>14.005281554126659</v>
      </c>
      <c r="Q5" s="78">
        <v>14.492720281625736</v>
      </c>
      <c r="R5" s="78">
        <v>14.163846408903652</v>
      </c>
      <c r="S5" s="78">
        <v>14.745804480726516</v>
      </c>
      <c r="T5" s="78">
        <v>14.633758770389772</v>
      </c>
      <c r="U5" s="78">
        <v>14.388147578461357</v>
      </c>
      <c r="V5" s="78">
        <v>14.48587484718297</v>
      </c>
      <c r="W5" s="78">
        <v>14.727109456075505</v>
      </c>
      <c r="X5" s="78">
        <v>14.475321727009964</v>
      </c>
      <c r="Y5" s="78">
        <v>14.470487205010155</v>
      </c>
      <c r="Z5" s="78">
        <v>15.07460200650987</v>
      </c>
      <c r="AA5" s="78">
        <v>15.345043226281229</v>
      </c>
      <c r="AB5" s="78">
        <v>14.932690804020396</v>
      </c>
      <c r="AC5" s="78">
        <v>14.632224738037413</v>
      </c>
      <c r="AD5" s="78">
        <v>14.798891418015597</v>
      </c>
    </row>
    <row r="6" spans="2:30" x14ac:dyDescent="0.25">
      <c r="B6" s="79" t="s">
        <v>21</v>
      </c>
      <c r="C6" s="80">
        <v>0.4632456622357129</v>
      </c>
      <c r="D6" s="80">
        <v>0.46798639202476766</v>
      </c>
      <c r="E6" s="80">
        <v>0.45083914324731084</v>
      </c>
      <c r="F6" s="80">
        <v>0.44922734874715364</v>
      </c>
      <c r="G6" s="80">
        <v>0.44704206774008404</v>
      </c>
      <c r="H6" s="80">
        <v>0.42753595816145751</v>
      </c>
      <c r="I6" s="80">
        <v>0.44906406041896352</v>
      </c>
      <c r="J6" s="80">
        <v>0.4564110244642684</v>
      </c>
      <c r="K6" s="80">
        <v>0.47598308347910517</v>
      </c>
      <c r="L6" s="80">
        <v>0.48129803225687451</v>
      </c>
      <c r="M6" s="80">
        <v>0.47118575527268308</v>
      </c>
      <c r="N6" s="80">
        <v>0.49682901930133894</v>
      </c>
      <c r="O6" s="80">
        <v>0.50889048867356845</v>
      </c>
      <c r="P6" s="80">
        <v>0.50135439996520603</v>
      </c>
      <c r="Q6" s="80">
        <v>0.52000861580387925</v>
      </c>
      <c r="R6" s="80">
        <v>0.50905961720686232</v>
      </c>
      <c r="S6" s="80">
        <v>0.52982324097137568</v>
      </c>
      <c r="T6" s="80">
        <v>0.5264612347882387</v>
      </c>
      <c r="U6" s="80">
        <v>0.51737459960382115</v>
      </c>
      <c r="V6" s="80">
        <v>0.5216943330555901</v>
      </c>
      <c r="W6" s="80">
        <v>0.53063006314338845</v>
      </c>
      <c r="X6" s="80">
        <v>0.52188629429916411</v>
      </c>
      <c r="Y6" s="80">
        <v>0.5243962815382931</v>
      </c>
      <c r="Z6" s="80">
        <v>0.54416786639512593</v>
      </c>
      <c r="AA6" s="80">
        <v>0.55601152976284995</v>
      </c>
      <c r="AB6" s="80">
        <v>0.54047779205112401</v>
      </c>
      <c r="AC6" s="80">
        <v>0.52995965620615804</v>
      </c>
      <c r="AD6" s="80">
        <v>0.53290681357427705</v>
      </c>
    </row>
    <row r="7" spans="2:30" x14ac:dyDescent="0.25">
      <c r="B7" s="2"/>
      <c r="C7" s="2"/>
      <c r="D7" s="2"/>
      <c r="E7" s="2"/>
      <c r="F7" s="2"/>
      <c r="G7" s="2"/>
      <c r="H7" s="2"/>
      <c r="I7" s="2"/>
      <c r="J7" s="2"/>
      <c r="K7" s="2"/>
      <c r="L7" s="2"/>
      <c r="M7" s="2"/>
      <c r="N7" s="2"/>
      <c r="O7" s="2"/>
      <c r="P7" s="2"/>
      <c r="Q7" s="2"/>
      <c r="R7" s="2"/>
      <c r="S7" s="2"/>
      <c r="T7" s="2"/>
      <c r="U7" s="2"/>
      <c r="V7" s="2"/>
      <c r="W7" s="2"/>
      <c r="X7" s="2"/>
      <c r="Y7" s="2"/>
    </row>
    <row r="8" spans="2:30" x14ac:dyDescent="0.25">
      <c r="B8" s="2" t="s">
        <v>73</v>
      </c>
      <c r="D8" s="1"/>
      <c r="E8" s="1"/>
      <c r="F8" s="1"/>
      <c r="G8" s="1"/>
      <c r="H8" s="1"/>
      <c r="I8" s="1"/>
      <c r="J8" s="1"/>
      <c r="K8" s="1"/>
      <c r="L8" s="1"/>
      <c r="M8" s="1"/>
      <c r="N8" s="1"/>
      <c r="O8" s="1"/>
      <c r="P8" s="1"/>
      <c r="Q8" s="1"/>
      <c r="R8" s="1"/>
      <c r="S8" s="1"/>
      <c r="T8" s="1"/>
      <c r="U8" s="1"/>
      <c r="V8" s="1"/>
      <c r="W8" s="1"/>
      <c r="X8" s="1"/>
      <c r="Y8" s="1"/>
    </row>
    <row r="9" spans="2:30" x14ac:dyDescent="0.25">
      <c r="B9" s="3" t="s">
        <v>74</v>
      </c>
    </row>
    <row r="10" spans="2:30" x14ac:dyDescent="0.25">
      <c r="B10" s="3" t="s">
        <v>75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showGridLines="0" zoomScaleNormal="100" workbookViewId="0"/>
  </sheetViews>
  <sheetFormatPr baseColWidth="10" defaultColWidth="4.7109375" defaultRowHeight="11.25" x14ac:dyDescent="0.25"/>
  <cols>
    <col min="1" max="1" width="3.7109375" style="3" customWidth="1"/>
    <col min="2" max="2" width="12.5703125" style="3" customWidth="1"/>
    <col min="3" max="26" width="5.140625" style="3" bestFit="1" customWidth="1"/>
    <col min="27" max="28" width="5.5703125" style="3" bestFit="1" customWidth="1"/>
    <col min="29" max="30" width="5.140625" style="3" bestFit="1" customWidth="1"/>
    <col min="31" max="31" width="4.7109375" style="3"/>
    <col min="32" max="33" width="8.42578125" style="3" bestFit="1" customWidth="1"/>
    <col min="34" max="16384" width="4.7109375" style="3"/>
  </cols>
  <sheetData>
    <row r="1" spans="2:33" x14ac:dyDescent="0.25">
      <c r="B1" s="5" t="s">
        <v>79</v>
      </c>
    </row>
    <row r="4" spans="2:33" x14ac:dyDescent="0.25">
      <c r="B4" s="77"/>
      <c r="C4" s="77">
        <v>1990</v>
      </c>
      <c r="D4" s="77">
        <v>1991</v>
      </c>
      <c r="E4" s="77">
        <v>1992</v>
      </c>
      <c r="F4" s="77">
        <v>1993</v>
      </c>
      <c r="G4" s="77">
        <v>1994</v>
      </c>
      <c r="H4" s="77">
        <v>1995</v>
      </c>
      <c r="I4" s="77">
        <v>1996</v>
      </c>
      <c r="J4" s="77">
        <v>1997</v>
      </c>
      <c r="K4" s="77">
        <v>1998</v>
      </c>
      <c r="L4" s="77">
        <v>1999</v>
      </c>
      <c r="M4" s="77">
        <v>2000</v>
      </c>
      <c r="N4" s="77">
        <v>2001</v>
      </c>
      <c r="O4" s="77">
        <v>2002</v>
      </c>
      <c r="P4" s="77">
        <v>2003</v>
      </c>
      <c r="Q4" s="77">
        <v>2004</v>
      </c>
      <c r="R4" s="77">
        <v>2005</v>
      </c>
      <c r="S4" s="77">
        <v>2006</v>
      </c>
      <c r="T4" s="77">
        <v>2007</v>
      </c>
      <c r="U4" s="77">
        <v>2008</v>
      </c>
      <c r="V4" s="77">
        <v>2009</v>
      </c>
      <c r="W4" s="77">
        <v>2010</v>
      </c>
      <c r="X4" s="77">
        <v>2011</v>
      </c>
      <c r="Y4" s="77">
        <v>2012</v>
      </c>
      <c r="Z4" s="77">
        <v>2013</v>
      </c>
      <c r="AA4" s="77">
        <v>2014</v>
      </c>
      <c r="AB4" s="77">
        <v>2015</v>
      </c>
      <c r="AC4" s="77">
        <v>2016</v>
      </c>
      <c r="AD4" s="77">
        <v>2017</v>
      </c>
    </row>
    <row r="5" spans="2:33" x14ac:dyDescent="0.25">
      <c r="B5" s="77" t="s">
        <v>6</v>
      </c>
      <c r="C5" s="77"/>
      <c r="D5" s="77"/>
      <c r="E5" s="77"/>
      <c r="F5" s="77"/>
      <c r="G5" s="77"/>
      <c r="H5" s="77"/>
      <c r="I5" s="77"/>
      <c r="J5" s="77"/>
      <c r="K5" s="77"/>
      <c r="L5" s="77"/>
      <c r="M5" s="77"/>
      <c r="N5" s="77"/>
      <c r="O5" s="77"/>
      <c r="P5" s="77"/>
      <c r="Q5" s="77"/>
      <c r="R5" s="77"/>
      <c r="S5" s="77"/>
      <c r="T5" s="77"/>
      <c r="U5" s="77"/>
      <c r="V5" s="77"/>
      <c r="W5" s="77"/>
      <c r="X5" s="77"/>
      <c r="Y5" s="77"/>
      <c r="Z5" s="77"/>
      <c r="AA5" s="78">
        <v>13.560838762416706</v>
      </c>
      <c r="AB5" s="78">
        <v>12.320318049189291</v>
      </c>
      <c r="AC5" s="77"/>
      <c r="AD5" s="77"/>
    </row>
    <row r="6" spans="2:33" x14ac:dyDescent="0.25">
      <c r="B6" s="77" t="s">
        <v>7</v>
      </c>
      <c r="C6" s="78">
        <v>7.0002290595987766</v>
      </c>
      <c r="D6" s="78">
        <v>7.4021502882783095</v>
      </c>
      <c r="E6" s="78">
        <v>7.2973634583495306</v>
      </c>
      <c r="F6" s="78">
        <v>7.4050545865162407</v>
      </c>
      <c r="G6" s="78">
        <v>7.6221195067450829</v>
      </c>
      <c r="H6" s="78">
        <v>7.4741212584337919</v>
      </c>
      <c r="I6" s="78">
        <v>8.224371892886488</v>
      </c>
      <c r="J6" s="78">
        <v>8.183204055875958</v>
      </c>
      <c r="K6" s="78">
        <v>8.0864701764761442</v>
      </c>
      <c r="L6" s="78">
        <v>8.373492005423655</v>
      </c>
      <c r="M6" s="78">
        <v>7.9509977164533341</v>
      </c>
      <c r="N6" s="78">
        <v>8.4854132625395078</v>
      </c>
      <c r="O6" s="78">
        <v>8.7530271584863222</v>
      </c>
      <c r="P6" s="78">
        <v>8.8595118940762561</v>
      </c>
      <c r="Q6" s="78">
        <v>9.8248138473512334</v>
      </c>
      <c r="R6" s="78">
        <v>10.340825331291974</v>
      </c>
      <c r="S6" s="78">
        <v>10.959215425377117</v>
      </c>
      <c r="T6" s="78">
        <v>10.81855716412651</v>
      </c>
      <c r="U6" s="78">
        <v>10.444332318859425</v>
      </c>
      <c r="V6" s="78">
        <v>10.371598862766078</v>
      </c>
      <c r="W6" s="78">
        <v>10.503210013185559</v>
      </c>
      <c r="X6" s="78">
        <v>9.8910341053425093</v>
      </c>
      <c r="Y6" s="78">
        <v>9.5016575737288527</v>
      </c>
      <c r="Z6" s="78">
        <v>9.1589937455176091</v>
      </c>
      <c r="AA6" s="78">
        <v>8.7283054966340465</v>
      </c>
      <c r="AB6" s="78">
        <v>7.7430327875760856</v>
      </c>
      <c r="AC6" s="78">
        <v>6.8400698029902447</v>
      </c>
      <c r="AD6" s="78">
        <v>6.306480393718422</v>
      </c>
      <c r="AF6" s="4"/>
      <c r="AG6" s="4"/>
    </row>
    <row r="7" spans="2:33" x14ac:dyDescent="0.25">
      <c r="B7" s="77" t="s">
        <v>8</v>
      </c>
      <c r="C7" s="78">
        <v>16.419136805586337</v>
      </c>
      <c r="D7" s="78">
        <v>17.17467532880594</v>
      </c>
      <c r="E7" s="78">
        <v>16.687759485709822</v>
      </c>
      <c r="F7" s="78">
        <v>17.008139078734455</v>
      </c>
      <c r="G7" s="78">
        <v>17.375027244260252</v>
      </c>
      <c r="H7" s="78">
        <v>17.761859114744961</v>
      </c>
      <c r="I7" s="78">
        <v>19.748378489420883</v>
      </c>
      <c r="J7" s="78">
        <v>19.988325503116318</v>
      </c>
      <c r="K7" s="78">
        <v>21.439844269858042</v>
      </c>
      <c r="L7" s="78">
        <v>21.857314828296438</v>
      </c>
      <c r="M7" s="78">
        <v>20.778644878429645</v>
      </c>
      <c r="N7" s="78">
        <v>21.619526638671093</v>
      </c>
      <c r="O7" s="78">
        <v>21.485127056216204</v>
      </c>
      <c r="P7" s="78">
        <v>21.605285954785455</v>
      </c>
      <c r="Q7" s="78">
        <v>22.556517471275381</v>
      </c>
      <c r="R7" s="78">
        <v>22.315327517460837</v>
      </c>
      <c r="S7" s="78">
        <v>22.845206052541634</v>
      </c>
      <c r="T7" s="78">
        <v>22.61529571520882</v>
      </c>
      <c r="U7" s="78">
        <v>22.328254005850134</v>
      </c>
      <c r="V7" s="78">
        <v>22.067797841143985</v>
      </c>
      <c r="W7" s="78">
        <v>22.169917060643879</v>
      </c>
      <c r="X7" s="78">
        <v>21.130756916483456</v>
      </c>
      <c r="Y7" s="78">
        <v>21.799825277817785</v>
      </c>
      <c r="Z7" s="78">
        <v>20.591552435748319</v>
      </c>
      <c r="AA7" s="78">
        <v>21.622162453214955</v>
      </c>
      <c r="AB7" s="78">
        <v>19.902301780379048</v>
      </c>
      <c r="AC7" s="78">
        <v>18.270918873456729</v>
      </c>
      <c r="AD7" s="78">
        <v>17.261275800016652</v>
      </c>
      <c r="AF7" s="4"/>
      <c r="AG7" s="4"/>
    </row>
    <row r="8" spans="2:33" x14ac:dyDescent="0.25">
      <c r="B8" s="77" t="s">
        <v>9</v>
      </c>
      <c r="C8" s="78">
        <v>21.801601687243576</v>
      </c>
      <c r="D8" s="78">
        <v>22.175182177663466</v>
      </c>
      <c r="E8" s="78">
        <v>21.536153628829375</v>
      </c>
      <c r="F8" s="78">
        <v>21.558227467819638</v>
      </c>
      <c r="G8" s="78">
        <v>21.443109023104128</v>
      </c>
      <c r="H8" s="78">
        <v>20.902194613020797</v>
      </c>
      <c r="I8" s="78">
        <v>21.903522396816509</v>
      </c>
      <c r="J8" s="78">
        <v>22.592985888683678</v>
      </c>
      <c r="K8" s="78">
        <v>23.424100416344082</v>
      </c>
      <c r="L8" s="78">
        <v>24.364143189915758</v>
      </c>
      <c r="M8" s="78">
        <v>24.525690877262132</v>
      </c>
      <c r="N8" s="78">
        <v>26.48978674246305</v>
      </c>
      <c r="O8" s="78">
        <v>27.428893876876032</v>
      </c>
      <c r="P8" s="78">
        <v>26.709085477137762</v>
      </c>
      <c r="Q8" s="78">
        <v>27.13443836093921</v>
      </c>
      <c r="R8" s="78">
        <v>26.806096582992865</v>
      </c>
      <c r="S8" s="78">
        <v>27.232990341644026</v>
      </c>
      <c r="T8" s="78">
        <v>27.190524417835924</v>
      </c>
      <c r="U8" s="78">
        <v>26.714393268873202</v>
      </c>
      <c r="V8" s="78">
        <v>26.980452870204353</v>
      </c>
      <c r="W8" s="78">
        <v>27.157112637454826</v>
      </c>
      <c r="X8" s="78">
        <v>26.831740098214357</v>
      </c>
      <c r="Y8" s="78">
        <v>27.437300073542087</v>
      </c>
      <c r="Z8" s="78">
        <v>27.822254299873823</v>
      </c>
      <c r="AA8" s="78">
        <v>28.510718890828947</v>
      </c>
      <c r="AB8" s="78">
        <v>27.365396059513689</v>
      </c>
      <c r="AC8" s="78">
        <v>26.926036590015737</v>
      </c>
      <c r="AD8" s="78">
        <v>26.712285465383541</v>
      </c>
      <c r="AF8" s="4"/>
      <c r="AG8" s="4"/>
    </row>
    <row r="9" spans="2:33" x14ac:dyDescent="0.25">
      <c r="B9" s="77" t="s">
        <v>10</v>
      </c>
      <c r="C9" s="78">
        <v>21.713849410931331</v>
      </c>
      <c r="D9" s="78">
        <v>21.641692074173783</v>
      </c>
      <c r="E9" s="78">
        <v>20.819529762601782</v>
      </c>
      <c r="F9" s="78">
        <v>20.537418684273174</v>
      </c>
      <c r="G9" s="78">
        <v>20.202441843466421</v>
      </c>
      <c r="H9" s="78">
        <v>19.039357222311136</v>
      </c>
      <c r="I9" s="78">
        <v>19.796624880785462</v>
      </c>
      <c r="J9" s="78">
        <v>19.972085613250961</v>
      </c>
      <c r="K9" s="78">
        <v>20.777035953932462</v>
      </c>
      <c r="L9" s="78">
        <v>20.835558316911602</v>
      </c>
      <c r="M9" s="78">
        <v>20.606679089001943</v>
      </c>
      <c r="N9" s="78">
        <v>21.663505344823726</v>
      </c>
      <c r="O9" s="78">
        <v>22.35982967334208</v>
      </c>
      <c r="P9" s="78">
        <v>22.256480860967471</v>
      </c>
      <c r="Q9" s="78">
        <v>23.425136887898024</v>
      </c>
      <c r="R9" s="78">
        <v>22.882666936498183</v>
      </c>
      <c r="S9" s="78">
        <v>24.032070533835153</v>
      </c>
      <c r="T9" s="78">
        <v>24.053925349233452</v>
      </c>
      <c r="U9" s="78">
        <v>23.437857386817793</v>
      </c>
      <c r="V9" s="78">
        <v>23.477215417233211</v>
      </c>
      <c r="W9" s="78">
        <v>24.014611586206907</v>
      </c>
      <c r="X9" s="78">
        <v>23.658804295913015</v>
      </c>
      <c r="Y9" s="78">
        <v>23.913947992121606</v>
      </c>
      <c r="Z9" s="78">
        <v>25.518034778164932</v>
      </c>
      <c r="AA9" s="78">
        <v>26.035930000914554</v>
      </c>
      <c r="AB9" s="78">
        <v>25.750974945574331</v>
      </c>
      <c r="AC9" s="78">
        <v>25.456441526529908</v>
      </c>
      <c r="AD9" s="78">
        <v>25.890507701858045</v>
      </c>
      <c r="AF9" s="4"/>
      <c r="AG9" s="4"/>
    </row>
    <row r="10" spans="2:33" x14ac:dyDescent="0.25">
      <c r="B10" s="77" t="s">
        <v>11</v>
      </c>
      <c r="C10" s="78">
        <v>18.771527215532185</v>
      </c>
      <c r="D10" s="78">
        <v>18.851195735529856</v>
      </c>
      <c r="E10" s="78">
        <v>18.015005521207954</v>
      </c>
      <c r="F10" s="78">
        <v>17.759147991013833</v>
      </c>
      <c r="G10" s="78">
        <v>17.71275113204247</v>
      </c>
      <c r="H10" s="78">
        <v>16.398901086760592</v>
      </c>
      <c r="I10" s="78">
        <v>17.108131526026867</v>
      </c>
      <c r="J10" s="78">
        <v>17.205357038285548</v>
      </c>
      <c r="K10" s="78">
        <v>17.948640545619675</v>
      </c>
      <c r="L10" s="78">
        <v>17.668720746498028</v>
      </c>
      <c r="M10" s="78">
        <v>17.15333100630745</v>
      </c>
      <c r="N10" s="78">
        <v>18.17559064776529</v>
      </c>
      <c r="O10" s="78">
        <v>18.628841381648165</v>
      </c>
      <c r="P10" s="78">
        <v>18.135382022409232</v>
      </c>
      <c r="Q10" s="78">
        <v>18.705851742719869</v>
      </c>
      <c r="R10" s="78">
        <v>17.938789963162701</v>
      </c>
      <c r="S10" s="78">
        <v>18.619856309087087</v>
      </c>
      <c r="T10" s="78">
        <v>18.50323216538143</v>
      </c>
      <c r="U10" s="78">
        <v>18.422676340601804</v>
      </c>
      <c r="V10" s="78">
        <v>18.796778297295798</v>
      </c>
      <c r="W10" s="78">
        <v>19.544474747129005</v>
      </c>
      <c r="X10" s="78">
        <v>19.498788523758069</v>
      </c>
      <c r="Y10" s="78">
        <v>19.126439914740239</v>
      </c>
      <c r="Z10" s="78">
        <v>20.887803440666744</v>
      </c>
      <c r="AA10" s="78">
        <v>20.981051576757814</v>
      </c>
      <c r="AB10" s="78">
        <v>20.589890414363452</v>
      </c>
      <c r="AC10" s="78">
        <v>20.538721500037592</v>
      </c>
      <c r="AD10" s="78">
        <v>21.347374533673857</v>
      </c>
      <c r="AF10" s="4"/>
      <c r="AG10" s="4"/>
    </row>
    <row r="11" spans="2:33" x14ac:dyDescent="0.25">
      <c r="B11" s="77" t="s">
        <v>12</v>
      </c>
      <c r="C11" s="78">
        <v>13.205485251407923</v>
      </c>
      <c r="D11" s="78">
        <v>13.438732743077146</v>
      </c>
      <c r="E11" s="78">
        <v>12.795071135309771</v>
      </c>
      <c r="F11" s="78">
        <v>12.8482615649172</v>
      </c>
      <c r="G11" s="78">
        <v>12.786662254005289</v>
      </c>
      <c r="H11" s="78">
        <v>12.068446356888792</v>
      </c>
      <c r="I11" s="78">
        <v>12.555713207848589</v>
      </c>
      <c r="J11" s="78">
        <v>12.888351992424171</v>
      </c>
      <c r="K11" s="78">
        <v>13.211994565114136</v>
      </c>
      <c r="L11" s="78">
        <v>13.33755150477467</v>
      </c>
      <c r="M11" s="78">
        <v>12.954574157462591</v>
      </c>
      <c r="N11" s="78">
        <v>13.301602494741701</v>
      </c>
      <c r="O11" s="78">
        <v>13.338898377498092</v>
      </c>
      <c r="P11" s="78">
        <v>12.941310506768438</v>
      </c>
      <c r="Q11" s="78">
        <v>13.521128065016711</v>
      </c>
      <c r="R11" s="78">
        <v>13.017521430771376</v>
      </c>
      <c r="S11" s="78">
        <v>13.874498879269948</v>
      </c>
      <c r="T11" s="78">
        <v>13.643784458140459</v>
      </c>
      <c r="U11" s="78">
        <v>13.409968397958169</v>
      </c>
      <c r="V11" s="78">
        <v>13.618850523396759</v>
      </c>
      <c r="W11" s="78">
        <v>13.62630583252113</v>
      </c>
      <c r="X11" s="78">
        <v>13.423493062794618</v>
      </c>
      <c r="Y11" s="78">
        <v>13.58855243112664</v>
      </c>
      <c r="Z11" s="78">
        <v>13.973270961613883</v>
      </c>
      <c r="AA11" s="78">
        <v>14.979338341808543</v>
      </c>
      <c r="AB11" s="78">
        <v>15.097450368617883</v>
      </c>
      <c r="AC11" s="78">
        <v>15.127581057029731</v>
      </c>
      <c r="AD11" s="78">
        <v>15.345680281352335</v>
      </c>
      <c r="AF11" s="4"/>
      <c r="AG11" s="4"/>
    </row>
    <row r="12" spans="2:33" x14ac:dyDescent="0.25">
      <c r="B12" s="77" t="s">
        <v>13</v>
      </c>
      <c r="C12" s="78">
        <v>5.7378477627651421</v>
      </c>
      <c r="D12" s="78">
        <v>5.4185365072315355</v>
      </c>
      <c r="E12" s="78">
        <v>5.2827722079326893</v>
      </c>
      <c r="F12" s="78">
        <v>5.2367167695365655</v>
      </c>
      <c r="G12" s="78">
        <v>5.1435107980344714</v>
      </c>
      <c r="H12" s="78">
        <v>4.9883919950864426</v>
      </c>
      <c r="I12" s="78">
        <v>5.0915419373516464</v>
      </c>
      <c r="J12" s="78">
        <v>5.1940245989799712</v>
      </c>
      <c r="K12" s="78">
        <v>5.9416783475092592</v>
      </c>
      <c r="L12" s="78">
        <v>5.7648371805851442</v>
      </c>
      <c r="M12" s="78">
        <v>5.3153940981763972</v>
      </c>
      <c r="N12" s="78">
        <v>5.4273375770505776</v>
      </c>
      <c r="O12" s="78">
        <v>5.6224438182724477</v>
      </c>
      <c r="P12" s="78">
        <v>5.5411097308820487</v>
      </c>
      <c r="Q12" s="78">
        <v>5.6875061920757748</v>
      </c>
      <c r="R12" s="78">
        <v>5.5139380520671688</v>
      </c>
      <c r="S12" s="78">
        <v>5.9120298180211712</v>
      </c>
      <c r="T12" s="78">
        <v>5.7666079302457316</v>
      </c>
      <c r="U12" s="78">
        <v>5.7037561778236121</v>
      </c>
      <c r="V12" s="78">
        <v>5.7725333187390016</v>
      </c>
      <c r="W12" s="78">
        <v>6.0152323015010536</v>
      </c>
      <c r="X12" s="78">
        <v>5.9754677381417007</v>
      </c>
      <c r="Y12" s="78">
        <v>5.8178277276932366</v>
      </c>
      <c r="Z12" s="78">
        <v>6.2889772826952459</v>
      </c>
      <c r="AA12" s="78">
        <v>6.1870445725831669</v>
      </c>
      <c r="AB12" s="78">
        <v>6.0681828187735745</v>
      </c>
      <c r="AC12" s="78">
        <v>5.9273237313385074</v>
      </c>
      <c r="AD12" s="78">
        <v>5.9523945555906481</v>
      </c>
      <c r="AF12" s="4"/>
      <c r="AG12" s="4"/>
    </row>
    <row r="13" spans="2:33" x14ac:dyDescent="0.25">
      <c r="B13" s="77" t="s">
        <v>14</v>
      </c>
      <c r="C13" s="78">
        <v>0.65102896126860355</v>
      </c>
      <c r="D13" s="78">
        <v>0.76077886278838769</v>
      </c>
      <c r="E13" s="78">
        <v>0.66577452428695383</v>
      </c>
      <c r="F13" s="78">
        <v>0.65940888846678558</v>
      </c>
      <c r="G13" s="78">
        <v>0.59665589561288668</v>
      </c>
      <c r="H13" s="78">
        <v>0.520683957265488</v>
      </c>
      <c r="I13" s="78">
        <v>0.52330360346335991</v>
      </c>
      <c r="J13" s="78">
        <v>0.52414712645725303</v>
      </c>
      <c r="K13" s="78">
        <v>0.46534705347252364</v>
      </c>
      <c r="L13" s="78">
        <v>0.52177437811692218</v>
      </c>
      <c r="M13" s="78">
        <v>0.59942524508225792</v>
      </c>
      <c r="N13" s="78">
        <v>0.56892244043130002</v>
      </c>
      <c r="O13" s="78">
        <v>0.55332348949861954</v>
      </c>
      <c r="P13" s="78">
        <v>0.72968987651632788</v>
      </c>
      <c r="Q13" s="78">
        <v>0.61016661520539106</v>
      </c>
      <c r="R13" s="78">
        <v>0.5222842701206496</v>
      </c>
      <c r="S13" s="78">
        <v>0.57959063617482776</v>
      </c>
      <c r="T13" s="78">
        <v>0.59692005225128542</v>
      </c>
      <c r="U13" s="78">
        <v>0.58836735503392701</v>
      </c>
      <c r="V13" s="78">
        <v>0.64295773013165369</v>
      </c>
      <c r="W13" s="78">
        <v>0.59838269169589953</v>
      </c>
      <c r="X13" s="78">
        <v>0.60204191121217243</v>
      </c>
      <c r="Y13" s="78">
        <v>0.57426351307038082</v>
      </c>
      <c r="Z13" s="78">
        <v>0.61121529440065792</v>
      </c>
      <c r="AA13" s="78">
        <v>0.62237429041055803</v>
      </c>
      <c r="AB13" s="78">
        <v>0.61692341868462985</v>
      </c>
      <c r="AC13" s="78">
        <v>0.60341740510328745</v>
      </c>
      <c r="AD13" s="78">
        <v>0.64472162075924833</v>
      </c>
      <c r="AF13" s="4"/>
      <c r="AG13" s="4"/>
    </row>
    <row r="14" spans="2:33" x14ac:dyDescent="0.25">
      <c r="B14" s="77" t="s">
        <v>15</v>
      </c>
      <c r="C14" s="78"/>
      <c r="D14" s="78"/>
      <c r="E14" s="78"/>
      <c r="F14" s="78"/>
      <c r="G14" s="78"/>
      <c r="H14" s="78"/>
      <c r="I14" s="78"/>
      <c r="J14" s="78"/>
      <c r="K14" s="78"/>
      <c r="L14" s="78"/>
      <c r="M14" s="78"/>
      <c r="N14" s="78"/>
      <c r="O14" s="78"/>
      <c r="P14" s="78"/>
      <c r="Q14" s="78"/>
      <c r="R14" s="78"/>
      <c r="S14" s="78"/>
      <c r="T14" s="78"/>
      <c r="U14" s="78"/>
      <c r="V14" s="78"/>
      <c r="W14" s="78"/>
      <c r="X14" s="78"/>
      <c r="Y14" s="78"/>
      <c r="Z14" s="78"/>
      <c r="AA14" s="77"/>
      <c r="AB14" s="77"/>
      <c r="AC14" s="77"/>
      <c r="AD14" s="77"/>
      <c r="AF14" s="4"/>
      <c r="AG14" s="4"/>
    </row>
    <row r="15" spans="2:33" x14ac:dyDescent="0.25">
      <c r="B15" s="77" t="s">
        <v>16</v>
      </c>
      <c r="C15" s="78"/>
      <c r="D15" s="78"/>
      <c r="E15" s="78"/>
      <c r="F15" s="78"/>
      <c r="G15" s="78"/>
      <c r="H15" s="78"/>
      <c r="I15" s="78"/>
      <c r="J15" s="78"/>
      <c r="K15" s="78"/>
      <c r="L15" s="78"/>
      <c r="M15" s="78"/>
      <c r="N15" s="78"/>
      <c r="O15" s="78"/>
      <c r="P15" s="78"/>
      <c r="Q15" s="78"/>
      <c r="R15" s="78"/>
      <c r="S15" s="78"/>
      <c r="T15" s="78"/>
      <c r="U15" s="78"/>
      <c r="V15" s="78"/>
      <c r="W15" s="78"/>
      <c r="X15" s="78"/>
      <c r="Y15" s="78"/>
      <c r="Z15" s="78"/>
      <c r="AA15" s="77"/>
      <c r="AB15" s="77"/>
      <c r="AC15" s="77"/>
      <c r="AD15" s="77"/>
      <c r="AF15" s="4"/>
      <c r="AG15" s="4"/>
    </row>
    <row r="16" spans="2:33" x14ac:dyDescent="0.25">
      <c r="B16" s="77" t="s">
        <v>17</v>
      </c>
      <c r="C16" s="78">
        <v>13.981617158890973</v>
      </c>
      <c r="D16" s="78">
        <v>14.042570175542863</v>
      </c>
      <c r="E16" s="78">
        <v>13.415833073337442</v>
      </c>
      <c r="F16" s="78">
        <v>13.250036758402171</v>
      </c>
      <c r="G16" s="78">
        <v>13.059490819641118</v>
      </c>
      <c r="H16" s="78">
        <v>12.33549034583497</v>
      </c>
      <c r="I16" s="78">
        <v>12.793719006953491</v>
      </c>
      <c r="J16" s="78">
        <v>12.928639179167412</v>
      </c>
      <c r="K16" s="78">
        <v>13.458670117734517</v>
      </c>
      <c r="L16" s="78">
        <v>13.584745948656652</v>
      </c>
      <c r="M16" s="78">
        <v>13.28215762386683</v>
      </c>
      <c r="N16" s="78">
        <v>14.054889983190163</v>
      </c>
      <c r="O16" s="78">
        <v>14.390252108028168</v>
      </c>
      <c r="P16" s="78">
        <v>14.057102754430614</v>
      </c>
      <c r="Q16" s="78">
        <v>14.544471400385902</v>
      </c>
      <c r="R16" s="78">
        <v>14.22717231235081</v>
      </c>
      <c r="S16" s="78">
        <v>14.816601401998771</v>
      </c>
      <c r="T16" s="78">
        <v>14.709117902880282</v>
      </c>
      <c r="U16" s="78">
        <v>14.456397261033761</v>
      </c>
      <c r="V16" s="78">
        <v>14.558030184468844</v>
      </c>
      <c r="W16" s="78">
        <v>14.845127301911134</v>
      </c>
      <c r="X16" s="78">
        <v>14.595179178054664</v>
      </c>
      <c r="Y16" s="78">
        <v>14.598311714702156</v>
      </c>
      <c r="Z16" s="78">
        <v>15.218344124321058</v>
      </c>
      <c r="AA16" s="78">
        <v>15.506500319911604</v>
      </c>
      <c r="AB16" s="78">
        <v>15.079905941020089</v>
      </c>
      <c r="AC16" s="78">
        <v>14.802196409425514</v>
      </c>
      <c r="AD16" s="78">
        <v>14.871297068648655</v>
      </c>
    </row>
    <row r="17" spans="2:30" x14ac:dyDescent="0.25">
      <c r="B17" s="77" t="s">
        <v>18</v>
      </c>
      <c r="C17" s="78">
        <v>13.957318264036662</v>
      </c>
      <c r="D17" s="78">
        <v>14.016122027696667</v>
      </c>
      <c r="E17" s="78">
        <v>13.39421444665432</v>
      </c>
      <c r="F17" s="78">
        <v>13.22541596613272</v>
      </c>
      <c r="G17" s="78">
        <v>13.03517655617431</v>
      </c>
      <c r="H17" s="78">
        <v>12.313838800502012</v>
      </c>
      <c r="I17" s="78">
        <v>12.768934031994643</v>
      </c>
      <c r="J17" s="78">
        <v>12.906774515983356</v>
      </c>
      <c r="K17" s="78">
        <v>13.418039082800343</v>
      </c>
      <c r="L17" s="78">
        <v>13.544008660940884</v>
      </c>
      <c r="M17" s="78">
        <v>13.233699678513281</v>
      </c>
      <c r="N17" s="78">
        <v>14.003134619425566</v>
      </c>
      <c r="O17" s="78">
        <v>14.341564313403021</v>
      </c>
      <c r="P17" s="78">
        <v>14.005281554126659</v>
      </c>
      <c r="Q17" s="78">
        <v>14.492720281625736</v>
      </c>
      <c r="R17" s="78">
        <v>14.163846408903652</v>
      </c>
      <c r="S17" s="78">
        <v>14.745804480726516</v>
      </c>
      <c r="T17" s="78">
        <v>14.633758770389772</v>
      </c>
      <c r="U17" s="78">
        <v>14.388147578461357</v>
      </c>
      <c r="V17" s="78">
        <v>14.48587484718297</v>
      </c>
      <c r="W17" s="78">
        <v>14.727109456075505</v>
      </c>
      <c r="X17" s="78">
        <v>14.475321727009964</v>
      </c>
      <c r="Y17" s="78">
        <v>14.470487205010155</v>
      </c>
      <c r="Z17" s="78">
        <v>15.07460200650987</v>
      </c>
      <c r="AA17" s="78">
        <v>15.345043226281229</v>
      </c>
      <c r="AB17" s="78">
        <v>14.932690804020396</v>
      </c>
      <c r="AC17" s="78">
        <v>14.632224738037413</v>
      </c>
      <c r="AD17" s="78">
        <v>14.72380916039231</v>
      </c>
    </row>
    <row r="18" spans="2:30" x14ac:dyDescent="0.25">
      <c r="C18" s="4"/>
      <c r="D18" s="4"/>
      <c r="E18" s="4"/>
      <c r="F18" s="4"/>
      <c r="G18" s="4"/>
      <c r="H18" s="4"/>
      <c r="I18" s="4"/>
      <c r="J18" s="4"/>
      <c r="K18" s="4"/>
      <c r="L18" s="4"/>
      <c r="M18" s="4"/>
      <c r="N18" s="4"/>
      <c r="O18" s="4"/>
      <c r="P18" s="4"/>
      <c r="Q18" s="4"/>
      <c r="R18" s="4"/>
      <c r="S18" s="4"/>
      <c r="T18" s="4"/>
      <c r="U18" s="4"/>
      <c r="V18" s="4"/>
      <c r="W18" s="4"/>
      <c r="X18" s="4"/>
      <c r="Y18" s="4"/>
      <c r="Z18" s="4"/>
      <c r="AA18" s="4"/>
      <c r="AB18" s="4"/>
      <c r="AC18" s="4"/>
    </row>
    <row r="19" spans="2:30" x14ac:dyDescent="0.25">
      <c r="B19" s="3" t="s">
        <v>65</v>
      </c>
    </row>
    <row r="20" spans="2:30" x14ac:dyDescent="0.25">
      <c r="B20" s="3" t="s">
        <v>66</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Q38"/>
  <sheetViews>
    <sheetView showGridLines="0" zoomScaleNormal="100" zoomScalePageLayoutView="150" workbookViewId="0"/>
  </sheetViews>
  <sheetFormatPr baseColWidth="10" defaultRowHeight="17.25" customHeight="1" x14ac:dyDescent="0.25"/>
  <cols>
    <col min="1" max="1" width="3.7109375" style="3" customWidth="1"/>
    <col min="2" max="2" width="40.7109375" style="3" customWidth="1"/>
    <col min="3" max="8" width="14.42578125" style="3" customWidth="1"/>
    <col min="9" max="9" width="11.42578125" style="3"/>
    <col min="10" max="10" width="10.85546875" style="9"/>
    <col min="11" max="11" width="11.7109375" style="9" customWidth="1"/>
    <col min="12" max="17" width="10.85546875" style="9"/>
    <col min="18" max="16384" width="11.42578125" style="3"/>
  </cols>
  <sheetData>
    <row r="1" spans="2:17" ht="17.25" customHeight="1" x14ac:dyDescent="0.25">
      <c r="B1" s="5" t="s">
        <v>67</v>
      </c>
    </row>
    <row r="2" spans="2:17" ht="17.25" customHeight="1" thickBot="1" x14ac:dyDescent="0.3"/>
    <row r="3" spans="2:17" ht="65.25" customHeight="1" thickBot="1" x14ac:dyDescent="0.3">
      <c r="B3" s="10"/>
      <c r="C3" s="11" t="s">
        <v>31</v>
      </c>
      <c r="D3" s="12" t="s">
        <v>32</v>
      </c>
      <c r="E3" s="12" t="s">
        <v>33</v>
      </c>
      <c r="F3" s="13" t="s">
        <v>0</v>
      </c>
      <c r="G3" s="11" t="s">
        <v>60</v>
      </c>
      <c r="H3" s="14" t="s">
        <v>34</v>
      </c>
      <c r="I3" s="15"/>
      <c r="K3" s="15"/>
      <c r="N3" s="16"/>
      <c r="O3" s="16"/>
    </row>
    <row r="4" spans="2:17" ht="17.25" customHeight="1" x14ac:dyDescent="0.25">
      <c r="B4" s="17" t="s">
        <v>22</v>
      </c>
      <c r="C4" s="18"/>
      <c r="D4" s="19"/>
      <c r="E4" s="19"/>
      <c r="F4" s="20"/>
      <c r="G4" s="18"/>
      <c r="H4" s="21"/>
    </row>
    <row r="5" spans="2:17" ht="17.25" customHeight="1" x14ac:dyDescent="0.25">
      <c r="B5" s="22" t="s">
        <v>51</v>
      </c>
      <c r="C5" s="23">
        <f>12912+12</f>
        <v>12924</v>
      </c>
      <c r="D5" s="24">
        <v>130</v>
      </c>
      <c r="E5" s="24">
        <v>905</v>
      </c>
      <c r="F5" s="25">
        <f>SUM(C5:E5)</f>
        <v>13959</v>
      </c>
      <c r="G5" s="26">
        <v>11.7</v>
      </c>
      <c r="H5" s="27">
        <v>5.3</v>
      </c>
      <c r="I5" s="28"/>
      <c r="J5" s="28"/>
      <c r="K5" s="29"/>
      <c r="Q5" s="30"/>
    </row>
    <row r="6" spans="2:17" ht="17.25" customHeight="1" x14ac:dyDescent="0.25">
      <c r="B6" s="22" t="s">
        <v>52</v>
      </c>
      <c r="C6" s="23">
        <v>12659</v>
      </c>
      <c r="D6" s="24">
        <v>558</v>
      </c>
      <c r="E6" s="24">
        <v>2826</v>
      </c>
      <c r="F6" s="25">
        <f t="shared" ref="F6:F17" si="0">SUM(C6:E6)</f>
        <v>16043</v>
      </c>
      <c r="G6" s="26">
        <v>13.2</v>
      </c>
      <c r="H6" s="27">
        <v>6</v>
      </c>
      <c r="I6" s="28"/>
      <c r="J6" s="28"/>
      <c r="K6" s="29"/>
      <c r="Q6" s="30"/>
    </row>
    <row r="7" spans="2:17" ht="17.25" customHeight="1" x14ac:dyDescent="0.25">
      <c r="B7" s="22" t="s">
        <v>29</v>
      </c>
      <c r="C7" s="23">
        <v>17828</v>
      </c>
      <c r="D7" s="24">
        <v>605</v>
      </c>
      <c r="E7" s="24">
        <v>4117</v>
      </c>
      <c r="F7" s="25">
        <f t="shared" si="0"/>
        <v>22550</v>
      </c>
      <c r="G7" s="26">
        <v>12.9</v>
      </c>
      <c r="H7" s="27">
        <v>5.0999999999999996</v>
      </c>
      <c r="I7" s="28"/>
      <c r="J7" s="28"/>
      <c r="K7" s="29"/>
      <c r="Q7" s="30"/>
    </row>
    <row r="8" spans="2:17" ht="17.25" customHeight="1" x14ac:dyDescent="0.25">
      <c r="B8" s="22" t="s">
        <v>23</v>
      </c>
      <c r="C8" s="23">
        <v>5453</v>
      </c>
      <c r="D8" s="24">
        <v>22</v>
      </c>
      <c r="E8" s="24">
        <v>1311</v>
      </c>
      <c r="F8" s="25">
        <f t="shared" si="0"/>
        <v>6786</v>
      </c>
      <c r="G8" s="26">
        <v>11.8</v>
      </c>
      <c r="H8" s="27">
        <v>5.7</v>
      </c>
      <c r="I8" s="28"/>
      <c r="J8" s="28"/>
      <c r="K8" s="29"/>
      <c r="Q8" s="30"/>
    </row>
    <row r="9" spans="2:17" ht="17.25" customHeight="1" x14ac:dyDescent="0.25">
      <c r="B9" s="22" t="s">
        <v>28</v>
      </c>
      <c r="C9" s="23">
        <v>6730</v>
      </c>
      <c r="D9" s="24">
        <v>100</v>
      </c>
      <c r="E9" s="24">
        <v>625</v>
      </c>
      <c r="F9" s="25">
        <f t="shared" si="0"/>
        <v>7455</v>
      </c>
      <c r="G9" s="26">
        <v>11</v>
      </c>
      <c r="H9" s="27">
        <v>4</v>
      </c>
      <c r="I9" s="28"/>
      <c r="J9" s="28"/>
      <c r="K9" s="29"/>
      <c r="Q9" s="30"/>
    </row>
    <row r="10" spans="2:17" ht="17.25" customHeight="1" x14ac:dyDescent="0.25">
      <c r="B10" s="22" t="s">
        <v>30</v>
      </c>
      <c r="C10" s="23">
        <v>5416</v>
      </c>
      <c r="D10" s="24">
        <v>153</v>
      </c>
      <c r="E10" s="24">
        <v>944</v>
      </c>
      <c r="F10" s="25">
        <f t="shared" si="0"/>
        <v>6513</v>
      </c>
      <c r="G10" s="26">
        <v>12.4</v>
      </c>
      <c r="H10" s="27">
        <v>5.5</v>
      </c>
      <c r="I10" s="28"/>
      <c r="J10" s="28"/>
      <c r="K10" s="29"/>
      <c r="Q10" s="30"/>
    </row>
    <row r="11" spans="2:17" ht="17.25" customHeight="1" x14ac:dyDescent="0.25">
      <c r="B11" s="22" t="s">
        <v>2</v>
      </c>
      <c r="C11" s="23">
        <v>1028</v>
      </c>
      <c r="D11" s="24">
        <v>3</v>
      </c>
      <c r="E11" s="24">
        <v>183</v>
      </c>
      <c r="F11" s="25">
        <f t="shared" si="0"/>
        <v>1214</v>
      </c>
      <c r="G11" s="26">
        <v>17.2</v>
      </c>
      <c r="H11" s="27">
        <v>6.5</v>
      </c>
      <c r="I11" s="28"/>
      <c r="J11" s="28"/>
      <c r="K11" s="29"/>
      <c r="Q11" s="30"/>
    </row>
    <row r="12" spans="2:17" ht="17.25" customHeight="1" x14ac:dyDescent="0.25">
      <c r="B12" s="22" t="s">
        <v>53</v>
      </c>
      <c r="C12" s="23">
        <f>35342+29</f>
        <v>35371</v>
      </c>
      <c r="D12" s="24">
        <v>2246</v>
      </c>
      <c r="E12" s="24">
        <v>14475</v>
      </c>
      <c r="F12" s="25">
        <f t="shared" si="0"/>
        <v>52092</v>
      </c>
      <c r="G12" s="26">
        <v>17.399999999999999</v>
      </c>
      <c r="H12" s="27">
        <v>6.7</v>
      </c>
      <c r="I12" s="28"/>
      <c r="J12" s="28"/>
      <c r="K12" s="29"/>
      <c r="Q12" s="30"/>
    </row>
    <row r="13" spans="2:17" ht="17.25" customHeight="1" x14ac:dyDescent="0.25">
      <c r="B13" s="22" t="s">
        <v>27</v>
      </c>
      <c r="C13" s="23">
        <f>15862+18</f>
        <v>15880</v>
      </c>
      <c r="D13" s="24">
        <v>226</v>
      </c>
      <c r="E13" s="24">
        <v>3711</v>
      </c>
      <c r="F13" s="25">
        <f t="shared" si="0"/>
        <v>19817</v>
      </c>
      <c r="G13" s="26">
        <v>16.100000000000001</v>
      </c>
      <c r="H13" s="27">
        <v>6.6</v>
      </c>
      <c r="I13" s="28"/>
      <c r="J13" s="28"/>
      <c r="K13" s="29"/>
      <c r="Q13" s="30"/>
    </row>
    <row r="14" spans="2:17" ht="17.25" customHeight="1" x14ac:dyDescent="0.25">
      <c r="B14" s="22" t="s">
        <v>24</v>
      </c>
      <c r="C14" s="23">
        <f>7818+41</f>
        <v>7859</v>
      </c>
      <c r="D14" s="24">
        <v>12</v>
      </c>
      <c r="E14" s="24">
        <v>267</v>
      </c>
      <c r="F14" s="25">
        <f t="shared" si="0"/>
        <v>8138</v>
      </c>
      <c r="G14" s="26">
        <v>10.199999999999999</v>
      </c>
      <c r="H14" s="27">
        <v>3.8</v>
      </c>
      <c r="I14" s="28"/>
      <c r="J14" s="28"/>
      <c r="K14" s="29"/>
      <c r="Q14" s="30"/>
    </row>
    <row r="15" spans="2:17" ht="17.25" customHeight="1" x14ac:dyDescent="0.25">
      <c r="B15" s="22" t="s">
        <v>54</v>
      </c>
      <c r="C15" s="23">
        <f>15383+25</f>
        <v>15408</v>
      </c>
      <c r="D15" s="24">
        <v>27</v>
      </c>
      <c r="E15" s="24">
        <v>1989</v>
      </c>
      <c r="F15" s="25">
        <f t="shared" si="0"/>
        <v>17424</v>
      </c>
      <c r="G15" s="26">
        <v>13</v>
      </c>
      <c r="H15" s="27">
        <v>7.7</v>
      </c>
      <c r="I15" s="28"/>
      <c r="J15" s="28"/>
      <c r="K15" s="29"/>
      <c r="Q15" s="30"/>
    </row>
    <row r="16" spans="2:17" ht="17.25" customHeight="1" x14ac:dyDescent="0.25">
      <c r="B16" s="22" t="s">
        <v>25</v>
      </c>
      <c r="C16" s="23">
        <v>7030</v>
      </c>
      <c r="D16" s="24">
        <v>108</v>
      </c>
      <c r="E16" s="24">
        <v>1274</v>
      </c>
      <c r="F16" s="25">
        <f t="shared" si="0"/>
        <v>8412</v>
      </c>
      <c r="G16" s="26">
        <v>12.1</v>
      </c>
      <c r="H16" s="27">
        <v>6.3</v>
      </c>
      <c r="I16" s="28"/>
      <c r="J16" s="28"/>
      <c r="K16" s="29"/>
      <c r="Q16" s="30"/>
    </row>
    <row r="17" spans="2:17" ht="17.25" customHeight="1" x14ac:dyDescent="0.25">
      <c r="B17" s="22" t="s">
        <v>1</v>
      </c>
      <c r="C17" s="23">
        <v>15808</v>
      </c>
      <c r="D17" s="24">
        <v>275</v>
      </c>
      <c r="E17" s="24">
        <v>6433</v>
      </c>
      <c r="F17" s="25">
        <f t="shared" si="0"/>
        <v>22516</v>
      </c>
      <c r="G17" s="26">
        <v>21.4</v>
      </c>
      <c r="H17" s="27">
        <v>8.8000000000000007</v>
      </c>
      <c r="I17" s="28"/>
      <c r="J17" s="28"/>
      <c r="K17" s="29"/>
      <c r="Q17" s="30"/>
    </row>
    <row r="18" spans="2:17" ht="17.25" customHeight="1" thickBot="1" x14ac:dyDescent="0.3">
      <c r="B18" s="31" t="s">
        <v>55</v>
      </c>
      <c r="C18" s="32">
        <f>SUM(C5:C17)</f>
        <v>159394</v>
      </c>
      <c r="D18" s="33">
        <f>SUM(D5:D17)</f>
        <v>4465</v>
      </c>
      <c r="E18" s="33">
        <f>SUM(E5:E17)</f>
        <v>39060</v>
      </c>
      <c r="F18" s="34">
        <f>SUM(F5:F17)</f>
        <v>202919</v>
      </c>
      <c r="G18" s="35">
        <v>14.4</v>
      </c>
      <c r="H18" s="36">
        <v>6.1</v>
      </c>
      <c r="I18" s="28"/>
      <c r="J18" s="28"/>
      <c r="Q18" s="30"/>
    </row>
    <row r="19" spans="2:17" ht="17.25" customHeight="1" x14ac:dyDescent="0.25">
      <c r="B19" s="17" t="s">
        <v>35</v>
      </c>
      <c r="C19" s="37"/>
      <c r="D19" s="38"/>
      <c r="E19" s="38"/>
      <c r="F19" s="39"/>
      <c r="G19" s="40"/>
      <c r="H19" s="41"/>
      <c r="I19" s="28"/>
      <c r="J19" s="28"/>
      <c r="Q19" s="30"/>
    </row>
    <row r="20" spans="2:17" ht="17.25" customHeight="1" x14ac:dyDescent="0.25">
      <c r="B20" s="22" t="s">
        <v>47</v>
      </c>
      <c r="C20" s="42">
        <v>1462</v>
      </c>
      <c r="D20" s="43">
        <v>5</v>
      </c>
      <c r="E20" s="24">
        <v>1536</v>
      </c>
      <c r="F20" s="25">
        <f>SUM(C20:E20)</f>
        <v>3003</v>
      </c>
      <c r="G20" s="26">
        <v>33.6</v>
      </c>
      <c r="H20" s="27">
        <v>14.8</v>
      </c>
      <c r="I20" s="28"/>
      <c r="J20" s="28"/>
      <c r="K20" s="29"/>
      <c r="Q20" s="30"/>
    </row>
    <row r="21" spans="2:17" ht="17.25" customHeight="1" x14ac:dyDescent="0.25">
      <c r="B21" s="22" t="s">
        <v>3</v>
      </c>
      <c r="C21" s="42">
        <v>1852</v>
      </c>
      <c r="D21" s="43">
        <v>3</v>
      </c>
      <c r="E21" s="24">
        <v>253</v>
      </c>
      <c r="F21" s="25">
        <f t="shared" ref="F21:F24" si="1">SUM(C21:E21)</f>
        <v>2108</v>
      </c>
      <c r="G21" s="26">
        <v>26.4</v>
      </c>
      <c r="H21" s="27">
        <v>18.3</v>
      </c>
      <c r="I21" s="28"/>
      <c r="J21" s="28"/>
      <c r="K21" s="29"/>
      <c r="Q21" s="30"/>
    </row>
    <row r="22" spans="2:17" ht="17.25" customHeight="1" x14ac:dyDescent="0.25">
      <c r="B22" s="22" t="s">
        <v>4</v>
      </c>
      <c r="C22" s="42">
        <v>1362</v>
      </c>
      <c r="D22" s="43">
        <v>5</v>
      </c>
      <c r="E22" s="24">
        <v>971</v>
      </c>
      <c r="F22" s="25">
        <f t="shared" si="1"/>
        <v>2338</v>
      </c>
      <c r="G22" s="26">
        <v>33</v>
      </c>
      <c r="H22" s="27">
        <v>23.6</v>
      </c>
      <c r="I22" s="28"/>
      <c r="J22" s="28"/>
      <c r="K22" s="29"/>
      <c r="Q22" s="30"/>
    </row>
    <row r="23" spans="2:17" ht="17.25" customHeight="1" x14ac:dyDescent="0.25">
      <c r="B23" s="22" t="s">
        <v>56</v>
      </c>
      <c r="C23" s="42">
        <v>3011</v>
      </c>
      <c r="D23" s="43">
        <v>1</v>
      </c>
      <c r="E23" s="24">
        <v>1343</v>
      </c>
      <c r="F23" s="25">
        <f t="shared" si="1"/>
        <v>4355</v>
      </c>
      <c r="G23" s="26">
        <v>20.7</v>
      </c>
      <c r="H23" s="27">
        <v>13.6</v>
      </c>
      <c r="I23" s="28"/>
      <c r="J23" s="28"/>
      <c r="K23" s="29"/>
      <c r="Q23" s="30"/>
    </row>
    <row r="24" spans="2:17" ht="17.25" customHeight="1" x14ac:dyDescent="0.25">
      <c r="B24" s="22" t="s">
        <v>5</v>
      </c>
      <c r="C24" s="42">
        <v>1284</v>
      </c>
      <c r="D24" s="43">
        <v>1</v>
      </c>
      <c r="E24" s="24">
        <v>336</v>
      </c>
      <c r="F24" s="25">
        <f t="shared" si="1"/>
        <v>1621</v>
      </c>
      <c r="G24" s="26">
        <v>25.6</v>
      </c>
      <c r="H24" s="27">
        <v>22.4</v>
      </c>
      <c r="I24" s="28"/>
      <c r="J24" s="28"/>
      <c r="K24" s="29"/>
      <c r="Q24" s="30"/>
    </row>
    <row r="25" spans="2:17" ht="17.25" customHeight="1" thickBot="1" x14ac:dyDescent="0.3">
      <c r="B25" s="31" t="s">
        <v>36</v>
      </c>
      <c r="C25" s="44">
        <f>SUM(C20:C24)</f>
        <v>8971</v>
      </c>
      <c r="D25" s="33">
        <v>15</v>
      </c>
      <c r="E25" s="33">
        <v>4439</v>
      </c>
      <c r="F25" s="34">
        <f>SUM(F20:F24)</f>
        <v>13425</v>
      </c>
      <c r="G25" s="35">
        <v>26.1</v>
      </c>
      <c r="H25" s="36">
        <v>17.399999999999999</v>
      </c>
      <c r="I25" s="28"/>
      <c r="J25" s="28"/>
      <c r="Q25" s="30"/>
    </row>
    <row r="26" spans="2:17" ht="17.25" customHeight="1" thickBot="1" x14ac:dyDescent="0.3">
      <c r="B26" s="45" t="s">
        <v>58</v>
      </c>
      <c r="C26" s="46"/>
      <c r="D26" s="47">
        <v>18</v>
      </c>
      <c r="E26" s="47">
        <v>80</v>
      </c>
      <c r="F26" s="48">
        <f>+C26+D26+E26</f>
        <v>98</v>
      </c>
      <c r="G26" s="49"/>
      <c r="H26" s="50"/>
      <c r="I26" s="28"/>
      <c r="J26" s="28"/>
      <c r="Q26" s="30"/>
    </row>
    <row r="27" spans="2:17" ht="17.25" customHeight="1" thickBot="1" x14ac:dyDescent="0.3">
      <c r="B27" s="51" t="s">
        <v>57</v>
      </c>
      <c r="C27" s="52">
        <f>+C18+C25</f>
        <v>168365</v>
      </c>
      <c r="D27" s="53">
        <f>D18+D25+D26</f>
        <v>4498</v>
      </c>
      <c r="E27" s="53">
        <f>E18+E25+E26</f>
        <v>43579</v>
      </c>
      <c r="F27" s="54">
        <f>F18+F25+F26</f>
        <v>216442</v>
      </c>
      <c r="G27" s="55">
        <v>14.8</v>
      </c>
      <c r="H27" s="56">
        <v>6.6</v>
      </c>
      <c r="I27" s="28"/>
      <c r="J27" s="28"/>
      <c r="Q27" s="30"/>
    </row>
    <row r="28" spans="2:17" ht="17.25" customHeight="1" x14ac:dyDescent="0.25">
      <c r="B28" s="57" t="s">
        <v>59</v>
      </c>
      <c r="C28" s="58">
        <f>305-61</f>
        <v>244</v>
      </c>
      <c r="D28" s="59"/>
      <c r="E28" s="59"/>
      <c r="F28" s="60">
        <f>+C28+D28+E28</f>
        <v>244</v>
      </c>
      <c r="G28" s="61"/>
      <c r="H28" s="27"/>
      <c r="J28" s="62"/>
      <c r="Q28" s="30"/>
    </row>
    <row r="29" spans="2:17" ht="17.25" customHeight="1" thickBot="1" x14ac:dyDescent="0.3">
      <c r="B29" s="63" t="s">
        <v>44</v>
      </c>
      <c r="C29" s="64">
        <f>+C18+C25+C26+C28</f>
        <v>168609</v>
      </c>
      <c r="D29" s="65">
        <v>4498</v>
      </c>
      <c r="E29" s="65">
        <v>43579</v>
      </c>
      <c r="F29" s="66">
        <v>216686</v>
      </c>
      <c r="G29" s="35"/>
      <c r="H29" s="67"/>
      <c r="J29" s="62"/>
      <c r="Q29" s="30"/>
    </row>
    <row r="30" spans="2:17" ht="17.25" customHeight="1" x14ac:dyDescent="0.25">
      <c r="D30" s="68"/>
      <c r="E30" s="68"/>
      <c r="F30" s="68"/>
      <c r="G30" s="6"/>
      <c r="J30" s="62"/>
      <c r="L30" s="29"/>
      <c r="M30" s="29"/>
      <c r="Q30" s="30"/>
    </row>
    <row r="31" spans="2:17" ht="17.25" customHeight="1" x14ac:dyDescent="0.25">
      <c r="B31" s="69" t="s">
        <v>80</v>
      </c>
      <c r="D31" s="70"/>
      <c r="E31" s="70"/>
      <c r="F31" s="70"/>
    </row>
    <row r="32" spans="2:17" ht="17.25" customHeight="1" x14ac:dyDescent="0.25">
      <c r="B32" s="69" t="s">
        <v>81</v>
      </c>
      <c r="D32" s="70"/>
      <c r="E32" s="70"/>
      <c r="F32" s="70"/>
    </row>
    <row r="33" spans="2:6" ht="17.25" customHeight="1" x14ac:dyDescent="0.25">
      <c r="B33" s="69" t="s">
        <v>82</v>
      </c>
      <c r="D33" s="70"/>
      <c r="E33" s="70"/>
      <c r="F33" s="70"/>
    </row>
    <row r="34" spans="2:6" ht="17.25" customHeight="1" x14ac:dyDescent="0.25">
      <c r="B34" s="69" t="s">
        <v>83</v>
      </c>
      <c r="D34" s="70"/>
      <c r="E34" s="70"/>
      <c r="F34" s="70"/>
    </row>
    <row r="35" spans="2:6" ht="17.25" customHeight="1" x14ac:dyDescent="0.25">
      <c r="B35" s="69"/>
      <c r="D35" s="70"/>
      <c r="E35" s="70"/>
      <c r="F35" s="70"/>
    </row>
    <row r="36" spans="2:6" ht="17.25" customHeight="1" x14ac:dyDescent="0.25">
      <c r="B36" s="69"/>
      <c r="D36" s="70"/>
      <c r="E36" s="70"/>
      <c r="F36" s="70"/>
    </row>
    <row r="37" spans="2:6" ht="17.25" customHeight="1" x14ac:dyDescent="0.25">
      <c r="B37" s="69"/>
      <c r="D37" s="70"/>
      <c r="E37" s="70"/>
      <c r="F37" s="70"/>
    </row>
    <row r="38" spans="2:6" ht="17.25" customHeight="1" x14ac:dyDescent="0.25">
      <c r="B38" s="69"/>
      <c r="D38" s="70"/>
      <c r="E38" s="70"/>
      <c r="F38" s="70"/>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
  <sheetViews>
    <sheetView showGridLines="0" zoomScaleNormal="100" zoomScalePageLayoutView="120" workbookViewId="0"/>
  </sheetViews>
  <sheetFormatPr baseColWidth="10" defaultColWidth="10.85546875" defaultRowHeight="11.25" customHeight="1" x14ac:dyDescent="0.25"/>
  <cols>
    <col min="1" max="1" width="3.7109375" style="3" customWidth="1"/>
    <col min="2" max="2" width="21" style="3" bestFit="1" customWidth="1"/>
    <col min="3" max="13" width="7.7109375" style="3" customWidth="1"/>
    <col min="14" max="14" width="11.28515625" style="3" customWidth="1"/>
    <col min="15" max="15" width="7.7109375" style="3" customWidth="1"/>
    <col min="16" max="17" width="7.42578125" style="3" customWidth="1"/>
    <col min="18" max="16384" width="10.85546875" style="3"/>
  </cols>
  <sheetData>
    <row r="1" spans="2:18" x14ac:dyDescent="0.25">
      <c r="B1" s="5" t="s">
        <v>68</v>
      </c>
    </row>
    <row r="3" spans="2:18" x14ac:dyDescent="0.25">
      <c r="B3" s="5" t="s">
        <v>22</v>
      </c>
    </row>
    <row r="4" spans="2:18" x14ac:dyDescent="0.25">
      <c r="B4" s="77"/>
      <c r="C4" s="76">
        <v>2001</v>
      </c>
      <c r="D4" s="76"/>
      <c r="E4" s="76">
        <v>2005</v>
      </c>
      <c r="F4" s="76">
        <v>2006</v>
      </c>
      <c r="G4" s="76">
        <v>2007</v>
      </c>
      <c r="H4" s="76">
        <v>2008</v>
      </c>
      <c r="I4" s="76">
        <v>2009</v>
      </c>
      <c r="J4" s="76">
        <v>2010</v>
      </c>
      <c r="K4" s="76">
        <v>2011</v>
      </c>
      <c r="L4" s="76">
        <v>2012</v>
      </c>
      <c r="M4" s="76">
        <v>2013</v>
      </c>
      <c r="N4" s="76">
        <v>2014</v>
      </c>
      <c r="O4" s="76">
        <v>2015</v>
      </c>
      <c r="P4" s="76">
        <v>2016</v>
      </c>
      <c r="Q4" s="76">
        <v>2017</v>
      </c>
    </row>
    <row r="5" spans="2:18" ht="11.25" customHeight="1" x14ac:dyDescent="0.25">
      <c r="B5" s="77" t="s">
        <v>37</v>
      </c>
      <c r="C5" s="76">
        <v>135000</v>
      </c>
      <c r="D5" s="76"/>
      <c r="E5" s="76">
        <v>144174</v>
      </c>
      <c r="F5" s="76">
        <v>146749</v>
      </c>
      <c r="G5" s="76">
        <v>147868</v>
      </c>
      <c r="H5" s="76">
        <v>146033</v>
      </c>
      <c r="I5" s="76">
        <v>144366</v>
      </c>
      <c r="J5" s="76">
        <v>145707</v>
      </c>
      <c r="K5" s="76">
        <v>143708</v>
      </c>
      <c r="L5" s="76">
        <v>142293</v>
      </c>
      <c r="M5" s="76">
        <v>147605</v>
      </c>
      <c r="N5" s="76">
        <v>144669</v>
      </c>
      <c r="O5" s="76">
        <v>139068</v>
      </c>
      <c r="P5" s="76">
        <v>137373</v>
      </c>
      <c r="Q5" s="76">
        <v>136098</v>
      </c>
    </row>
    <row r="6" spans="2:18" ht="11.25" customHeight="1" x14ac:dyDescent="0.25">
      <c r="B6" s="77" t="s">
        <v>38</v>
      </c>
      <c r="C6" s="77">
        <v>67180</v>
      </c>
      <c r="D6" s="77"/>
      <c r="E6" s="77">
        <v>57129</v>
      </c>
      <c r="F6" s="77">
        <v>54316</v>
      </c>
      <c r="G6" s="77">
        <v>47241</v>
      </c>
      <c r="H6" s="77">
        <v>42787</v>
      </c>
      <c r="I6" s="77">
        <v>42200</v>
      </c>
      <c r="J6" s="77">
        <v>39155</v>
      </c>
      <c r="K6" s="77">
        <v>36801</v>
      </c>
      <c r="L6" s="77">
        <v>34655</v>
      </c>
      <c r="M6" s="77">
        <v>34635</v>
      </c>
      <c r="N6" s="77">
        <v>30970</v>
      </c>
      <c r="O6" s="77">
        <v>28112</v>
      </c>
      <c r="P6" s="77">
        <v>25753</v>
      </c>
      <c r="Q6" s="77">
        <v>23540</v>
      </c>
    </row>
    <row r="7" spans="2:18" ht="11.25" customHeight="1" x14ac:dyDescent="0.25">
      <c r="B7" s="77" t="s">
        <v>39</v>
      </c>
      <c r="C7" s="77">
        <v>0</v>
      </c>
      <c r="D7" s="77"/>
      <c r="E7" s="77">
        <v>5008</v>
      </c>
      <c r="F7" s="77">
        <v>13945</v>
      </c>
      <c r="G7" s="77">
        <v>18034</v>
      </c>
      <c r="H7" s="77">
        <v>20172</v>
      </c>
      <c r="I7" s="77">
        <v>22416</v>
      </c>
      <c r="J7" s="77">
        <v>26613</v>
      </c>
      <c r="K7" s="77">
        <v>26441</v>
      </c>
      <c r="L7" s="77">
        <v>28164</v>
      </c>
      <c r="M7" s="77">
        <v>31360</v>
      </c>
      <c r="N7" s="77">
        <v>33273</v>
      </c>
      <c r="O7" s="77">
        <v>34714</v>
      </c>
      <c r="P7" s="77">
        <v>34658</v>
      </c>
      <c r="Q7" s="77">
        <v>39060</v>
      </c>
    </row>
    <row r="8" spans="2:18" ht="11.25" customHeight="1" x14ac:dyDescent="0.25">
      <c r="B8" s="77" t="s">
        <v>40</v>
      </c>
      <c r="C8" s="77">
        <v>0</v>
      </c>
      <c r="D8" s="77"/>
      <c r="E8" s="77">
        <v>0</v>
      </c>
      <c r="F8" s="77">
        <v>0</v>
      </c>
      <c r="G8" s="77">
        <v>0</v>
      </c>
      <c r="H8" s="77">
        <v>0</v>
      </c>
      <c r="I8" s="77">
        <v>718</v>
      </c>
      <c r="J8" s="77">
        <v>1466</v>
      </c>
      <c r="K8" s="77">
        <v>1651</v>
      </c>
      <c r="L8" s="77">
        <v>2002</v>
      </c>
      <c r="M8" s="77">
        <v>2777</v>
      </c>
      <c r="N8" s="77">
        <v>2971</v>
      </c>
      <c r="O8" s="77">
        <v>3424</v>
      </c>
      <c r="P8" s="77">
        <v>3543</v>
      </c>
      <c r="Q8" s="77">
        <v>4465</v>
      </c>
      <c r="R8" s="2"/>
    </row>
    <row r="9" spans="2:18" ht="11.25" customHeight="1" x14ac:dyDescent="0.25">
      <c r="B9" s="77"/>
      <c r="C9" s="76">
        <v>202180</v>
      </c>
      <c r="D9" s="76"/>
      <c r="E9" s="76">
        <v>206311</v>
      </c>
      <c r="F9" s="76">
        <v>215010</v>
      </c>
      <c r="G9" s="76">
        <v>213143</v>
      </c>
      <c r="H9" s="76">
        <v>208992</v>
      </c>
      <c r="I9" s="76">
        <v>209700</v>
      </c>
      <c r="J9" s="76">
        <v>212941</v>
      </c>
      <c r="K9" s="76">
        <v>208601</v>
      </c>
      <c r="L9" s="76">
        <v>207114</v>
      </c>
      <c r="M9" s="76">
        <v>216377</v>
      </c>
      <c r="N9" s="76">
        <v>211883</v>
      </c>
      <c r="O9" s="76">
        <v>205318</v>
      </c>
      <c r="P9" s="76">
        <v>201327</v>
      </c>
      <c r="Q9" s="76">
        <v>203163</v>
      </c>
      <c r="R9" s="2"/>
    </row>
    <row r="10" spans="2:18" ht="11.25" customHeight="1" x14ac:dyDescent="0.25">
      <c r="B10" s="77"/>
      <c r="C10" s="76">
        <v>2001</v>
      </c>
      <c r="D10" s="76"/>
      <c r="E10" s="76">
        <v>2005</v>
      </c>
      <c r="F10" s="76">
        <v>2006</v>
      </c>
      <c r="G10" s="76">
        <v>2007</v>
      </c>
      <c r="H10" s="76">
        <v>2008</v>
      </c>
      <c r="I10" s="76">
        <v>2009</v>
      </c>
      <c r="J10" s="76">
        <v>2010</v>
      </c>
      <c r="K10" s="76">
        <v>2011</v>
      </c>
      <c r="L10" s="76">
        <v>2012</v>
      </c>
      <c r="M10" s="76">
        <v>2013</v>
      </c>
      <c r="N10" s="76">
        <v>2014</v>
      </c>
      <c r="O10" s="76">
        <v>2015</v>
      </c>
      <c r="P10" s="76">
        <v>2016</v>
      </c>
      <c r="Q10" s="76">
        <v>2017</v>
      </c>
      <c r="R10" s="6"/>
    </row>
    <row r="11" spans="2:18" ht="11.25" customHeight="1" x14ac:dyDescent="0.25">
      <c r="B11" s="77" t="s">
        <v>37</v>
      </c>
      <c r="C11" s="81">
        <v>0.66772183203086355</v>
      </c>
      <c r="D11" s="81"/>
      <c r="E11" s="81">
        <v>0.69881877359908096</v>
      </c>
      <c r="F11" s="81">
        <v>0.68252174317473602</v>
      </c>
      <c r="G11" s="81">
        <v>0.69375020526125653</v>
      </c>
      <c r="H11" s="81">
        <v>0.69874923442045633</v>
      </c>
      <c r="I11" s="81">
        <v>0.68844062947067242</v>
      </c>
      <c r="J11" s="81">
        <v>0.684259959331458</v>
      </c>
      <c r="K11" s="81">
        <v>0.6889132842124438</v>
      </c>
      <c r="L11" s="81">
        <v>0.68702743416669076</v>
      </c>
      <c r="M11" s="81">
        <v>0.68216584942022485</v>
      </c>
      <c r="N11" s="81">
        <v>0.68277775942383301</v>
      </c>
      <c r="O11" s="81">
        <v>0.67732980060199299</v>
      </c>
      <c r="P11" s="81">
        <v>0.68233768943062778</v>
      </c>
      <c r="Q11" s="81">
        <v>0.66989560106909229</v>
      </c>
    </row>
    <row r="12" spans="2:18" ht="11.25" customHeight="1" x14ac:dyDescent="0.25">
      <c r="B12" s="77" t="s">
        <v>38</v>
      </c>
      <c r="C12" s="81">
        <v>0.3322781679691364</v>
      </c>
      <c r="D12" s="81"/>
      <c r="E12" s="81">
        <v>0.27690719350882892</v>
      </c>
      <c r="F12" s="81">
        <v>0.25262080833449607</v>
      </c>
      <c r="G12" s="81">
        <v>0.22163993187672126</v>
      </c>
      <c r="H12" s="81">
        <v>0.20473032460572654</v>
      </c>
      <c r="I12" s="81">
        <v>0.20123986647591799</v>
      </c>
      <c r="J12" s="81">
        <v>0.18387722420764438</v>
      </c>
      <c r="K12" s="81">
        <v>0.17641813797632802</v>
      </c>
      <c r="L12" s="81">
        <v>0.1673233098679954</v>
      </c>
      <c r="M12" s="81">
        <v>0.16006784454909717</v>
      </c>
      <c r="N12" s="81">
        <v>0.14616557250935658</v>
      </c>
      <c r="O12" s="81">
        <v>0.13691931540342298</v>
      </c>
      <c r="P12" s="81">
        <v>0.12791627551197804</v>
      </c>
      <c r="Q12" s="81">
        <v>0.11586755462362733</v>
      </c>
    </row>
    <row r="13" spans="2:18" ht="11.25" customHeight="1" x14ac:dyDescent="0.25">
      <c r="B13" s="77" t="s">
        <v>39</v>
      </c>
      <c r="C13" s="81">
        <v>0</v>
      </c>
      <c r="D13" s="81"/>
      <c r="E13" s="81">
        <v>2.4274032892090097E-2</v>
      </c>
      <c r="F13" s="81">
        <v>6.4857448490767869E-2</v>
      </c>
      <c r="G13" s="81">
        <v>8.4609862862022212E-2</v>
      </c>
      <c r="H13" s="81">
        <v>9.6520440973817179E-2</v>
      </c>
      <c r="I13" s="81">
        <v>0.10689556509298999</v>
      </c>
      <c r="J13" s="81">
        <v>0.12497828036874063</v>
      </c>
      <c r="K13" s="81">
        <v>0.1267539465294989</v>
      </c>
      <c r="L13" s="81">
        <v>0.13598308178104812</v>
      </c>
      <c r="M13" s="81">
        <v>0.14493222477435216</v>
      </c>
      <c r="N13" s="81">
        <v>0.15703477862782761</v>
      </c>
      <c r="O13" s="81">
        <v>0.16907431399097986</v>
      </c>
      <c r="P13" s="81">
        <v>0.17214779935130409</v>
      </c>
      <c r="Q13" s="81">
        <v>0.19225941731516075</v>
      </c>
      <c r="R13" s="8"/>
    </row>
    <row r="14" spans="2:18" ht="11.25" customHeight="1" x14ac:dyDescent="0.25">
      <c r="B14" s="77" t="s">
        <v>40</v>
      </c>
      <c r="C14" s="81">
        <v>0</v>
      </c>
      <c r="D14" s="81"/>
      <c r="E14" s="81">
        <v>0</v>
      </c>
      <c r="F14" s="81">
        <v>0</v>
      </c>
      <c r="G14" s="81">
        <v>0</v>
      </c>
      <c r="H14" s="81">
        <v>0</v>
      </c>
      <c r="I14" s="81">
        <v>3.4239389604196471E-3</v>
      </c>
      <c r="J14" s="81">
        <v>6.8845360921569827E-3</v>
      </c>
      <c r="K14" s="81">
        <v>7.9146312817292338E-3</v>
      </c>
      <c r="L14" s="81">
        <v>9.66617418426567E-3</v>
      </c>
      <c r="M14" s="81">
        <v>1.2834081256325765E-2</v>
      </c>
      <c r="N14" s="81">
        <v>1.4021889438982835E-2</v>
      </c>
      <c r="O14" s="81">
        <v>1.6676570003604164E-2</v>
      </c>
      <c r="P14" s="81">
        <v>1.7598235706090093E-2</v>
      </c>
      <c r="Q14" s="81">
        <v>2.1977426992119627E-2</v>
      </c>
      <c r="R14" s="8"/>
    </row>
    <row r="15" spans="2:18" ht="11.25" customHeight="1" x14ac:dyDescent="0.25">
      <c r="B15" s="77" t="s">
        <v>41</v>
      </c>
      <c r="C15" s="81">
        <v>0.30674052824216047</v>
      </c>
      <c r="D15" s="81"/>
      <c r="E15" s="81">
        <v>0.44541725841084584</v>
      </c>
      <c r="F15" s="81">
        <v>0.47481335751825499</v>
      </c>
      <c r="G15" s="81">
        <v>0.48795813139535432</v>
      </c>
      <c r="H15" s="81">
        <v>0.50245942428418311</v>
      </c>
      <c r="I15" s="81">
        <v>0.51825941821649979</v>
      </c>
      <c r="J15" s="81">
        <v>0.54262917897445773</v>
      </c>
      <c r="K15" s="81">
        <v>0.55289763711583362</v>
      </c>
      <c r="L15" s="81">
        <v>0.56618577208687004</v>
      </c>
      <c r="M15" s="81">
        <v>0.57479306950369036</v>
      </c>
      <c r="N15" s="81">
        <v>0.58556845051278295</v>
      </c>
      <c r="O15" s="81">
        <v>0.60593323527406262</v>
      </c>
      <c r="P15" s="81">
        <v>0.63834955073090049</v>
      </c>
      <c r="Q15" s="81">
        <v>0.6696544154201306</v>
      </c>
    </row>
    <row r="16" spans="2:18" ht="11.25" customHeight="1" x14ac:dyDescent="0.25">
      <c r="B16" s="79"/>
      <c r="C16" s="76">
        <v>2001</v>
      </c>
      <c r="D16" s="76"/>
      <c r="E16" s="76">
        <v>2005</v>
      </c>
      <c r="F16" s="76">
        <v>2006</v>
      </c>
      <c r="G16" s="76">
        <v>2007</v>
      </c>
      <c r="H16" s="76">
        <v>2008</v>
      </c>
      <c r="I16" s="76">
        <v>2009</v>
      </c>
      <c r="J16" s="76">
        <v>2010</v>
      </c>
      <c r="K16" s="76">
        <v>2011</v>
      </c>
      <c r="L16" s="76">
        <v>2012</v>
      </c>
      <c r="M16" s="76">
        <v>2013</v>
      </c>
      <c r="N16" s="76">
        <v>2014</v>
      </c>
      <c r="O16" s="76">
        <v>2015</v>
      </c>
      <c r="P16" s="76">
        <v>2016</v>
      </c>
      <c r="Q16" s="76">
        <v>2017</v>
      </c>
    </row>
    <row r="17" spans="2:18" ht="11.25" customHeight="1" x14ac:dyDescent="0.25">
      <c r="B17" s="77" t="s">
        <v>45</v>
      </c>
      <c r="C17" s="81">
        <v>0.22034820457018497</v>
      </c>
      <c r="D17" s="81"/>
      <c r="E17" s="81">
        <v>0.32145663585557732</v>
      </c>
      <c r="F17" s="81">
        <v>0.31396000186037865</v>
      </c>
      <c r="G17" s="81">
        <v>0.319125094420178</v>
      </c>
      <c r="H17" s="81">
        <v>0.32637134435767878</v>
      </c>
      <c r="I17" s="81">
        <v>0.32731044349070099</v>
      </c>
      <c r="J17" s="81">
        <v>0.33431795661709113</v>
      </c>
      <c r="K17" s="81">
        <v>0.34499834612489871</v>
      </c>
      <c r="L17" s="81">
        <v>0.35022741099104843</v>
      </c>
      <c r="M17" s="81">
        <v>0.36369854466971996</v>
      </c>
      <c r="N17" s="81">
        <v>0.35089176573863878</v>
      </c>
      <c r="O17" s="81">
        <v>0.35848780915457973</v>
      </c>
      <c r="P17" s="81">
        <v>0.38705687761701113</v>
      </c>
      <c r="Q17" s="81">
        <v>0.39708509915683465</v>
      </c>
    </row>
    <row r="18" spans="2:18" ht="11.25" customHeight="1" x14ac:dyDescent="0.25">
      <c r="B18" s="77" t="s">
        <v>48</v>
      </c>
      <c r="C18" s="81">
        <v>0.4473736274606786</v>
      </c>
      <c r="D18" s="81"/>
      <c r="E18" s="81">
        <v>0.37736213774350369</v>
      </c>
      <c r="F18" s="81">
        <v>0.36856174131435743</v>
      </c>
      <c r="G18" s="81">
        <v>0.37462511084107852</v>
      </c>
      <c r="H18" s="81">
        <v>0.37237789006277755</v>
      </c>
      <c r="I18" s="81">
        <v>0.36113018597997137</v>
      </c>
      <c r="J18" s="81">
        <v>0.34994200271436687</v>
      </c>
      <c r="K18" s="81">
        <v>0.34391493808754514</v>
      </c>
      <c r="L18" s="81">
        <v>0.33680002317564239</v>
      </c>
      <c r="M18" s="81">
        <v>0.31846730475050489</v>
      </c>
      <c r="N18" s="81">
        <v>0.32456119650939436</v>
      </c>
      <c r="O18" s="81">
        <v>0.31115635258477092</v>
      </c>
      <c r="P18" s="81">
        <v>0.29076576912187635</v>
      </c>
      <c r="Q18" s="81">
        <v>0.26853807041636518</v>
      </c>
    </row>
    <row r="19" spans="2:18" ht="11.25" customHeight="1" x14ac:dyDescent="0.25">
      <c r="B19" s="77" t="s">
        <v>46</v>
      </c>
      <c r="C19" s="81">
        <v>8.6392323671975468E-2</v>
      </c>
      <c r="D19" s="81"/>
      <c r="E19" s="81">
        <v>9.9686589663178393E-2</v>
      </c>
      <c r="F19" s="81">
        <v>9.5995907167108513E-2</v>
      </c>
      <c r="G19" s="81">
        <v>8.4223174113154081E-2</v>
      </c>
      <c r="H19" s="81">
        <v>7.9567638952687189E-2</v>
      </c>
      <c r="I19" s="81">
        <v>8.0629470672389125E-2</v>
      </c>
      <c r="J19" s="81">
        <v>7.6448405896468979E-2</v>
      </c>
      <c r="K19" s="81">
        <v>7.3230713179706711E-2</v>
      </c>
      <c r="L19" s="81">
        <v>7.0309105130507837E-2</v>
      </c>
      <c r="M19" s="81">
        <v>5.3328218803292401E-2</v>
      </c>
      <c r="N19" s="81">
        <v>6.3620016707333762E-2</v>
      </c>
      <c r="O19" s="81">
        <v>6.1694542124898936E-2</v>
      </c>
      <c r="P19" s="81">
        <v>6.1546638056495157E-2</v>
      </c>
      <c r="Q19" s="81">
        <v>5.8332471956015611E-2</v>
      </c>
    </row>
    <row r="20" spans="2:18" ht="11.25" customHeight="1" x14ac:dyDescent="0.25">
      <c r="B20" s="77" t="s">
        <v>49</v>
      </c>
      <c r="C20" s="81">
        <v>0.24588584429716093</v>
      </c>
      <c r="D20" s="81"/>
      <c r="E20" s="81">
        <v>0.1772206038456505</v>
      </c>
      <c r="F20" s="81">
        <v>0.15662490116738756</v>
      </c>
      <c r="G20" s="81">
        <v>0.13741675776356718</v>
      </c>
      <c r="H20" s="81">
        <v>0.12516268565303934</v>
      </c>
      <c r="I20" s="81">
        <v>0.12061039580352885</v>
      </c>
      <c r="J20" s="81">
        <v>0.1074288183111754</v>
      </c>
      <c r="K20" s="81">
        <v>0.1031874247966213</v>
      </c>
      <c r="L20" s="81">
        <v>9.7014204737487564E-2</v>
      </c>
      <c r="M20" s="81">
        <v>0.10673962574580477</v>
      </c>
      <c r="N20" s="81">
        <v>7.7571112359179364E-2</v>
      </c>
      <c r="O20" s="81">
        <v>6.949220233978512E-2</v>
      </c>
      <c r="P20" s="81">
        <v>6.2182419645651105E-2</v>
      </c>
      <c r="Q20" s="81">
        <v>5.4217549455363424E-2</v>
      </c>
    </row>
    <row r="21" spans="2:18" ht="11.25" customHeight="1" x14ac:dyDescent="0.25">
      <c r="B21" s="77" t="s">
        <v>42</v>
      </c>
      <c r="C21" s="81">
        <v>0</v>
      </c>
      <c r="D21" s="81"/>
      <c r="E21" s="81">
        <v>2.4274032892090097E-2</v>
      </c>
      <c r="F21" s="81">
        <v>6.4857448490767869E-2</v>
      </c>
      <c r="G21" s="81">
        <v>8.4609862862022212E-2</v>
      </c>
      <c r="H21" s="81">
        <v>9.6520440973817179E-2</v>
      </c>
      <c r="I21" s="81">
        <v>0.11031950405340964</v>
      </c>
      <c r="J21" s="81">
        <v>0.13186281646089762</v>
      </c>
      <c r="K21" s="81">
        <v>0.13466857781122812</v>
      </c>
      <c r="L21" s="81">
        <v>0.14564925596531378</v>
      </c>
      <c r="M21" s="81">
        <v>0.15776630603067793</v>
      </c>
      <c r="N21" s="81">
        <v>0.17105666806681047</v>
      </c>
      <c r="O21" s="81">
        <v>0.185750883994584</v>
      </c>
      <c r="P21" s="81">
        <v>0.18974603505739418</v>
      </c>
      <c r="Q21" s="81">
        <v>0.21423684430728035</v>
      </c>
    </row>
    <row r="22" spans="2:18" ht="11.25" customHeight="1" x14ac:dyDescent="0.25">
      <c r="B22" s="77" t="s">
        <v>43</v>
      </c>
      <c r="C22" s="82">
        <v>0</v>
      </c>
      <c r="D22" s="82"/>
      <c r="E22" s="82">
        <v>0</v>
      </c>
      <c r="F22" s="82">
        <v>0</v>
      </c>
      <c r="G22" s="82">
        <v>0</v>
      </c>
      <c r="H22" s="82">
        <v>0</v>
      </c>
      <c r="I22" s="82">
        <v>0</v>
      </c>
      <c r="J22" s="82">
        <v>0</v>
      </c>
      <c r="K22" s="82">
        <v>0</v>
      </c>
      <c r="L22" s="82">
        <v>0</v>
      </c>
      <c r="M22" s="82">
        <v>0</v>
      </c>
      <c r="N22" s="82">
        <v>1.2299240618643308E-2</v>
      </c>
      <c r="O22" s="82">
        <v>1.3418209801381272E-2</v>
      </c>
      <c r="P22" s="82">
        <v>8.7022605015720685E-3</v>
      </c>
      <c r="Q22" s="82">
        <v>7.5899647081407538E-3</v>
      </c>
    </row>
    <row r="23" spans="2:18" ht="11.25" customHeight="1" x14ac:dyDescent="0.25">
      <c r="B23" s="77"/>
      <c r="C23" s="82">
        <v>1</v>
      </c>
      <c r="D23" s="82"/>
      <c r="E23" s="82">
        <v>1</v>
      </c>
      <c r="F23" s="82">
        <v>1</v>
      </c>
      <c r="G23" s="82">
        <v>1</v>
      </c>
      <c r="H23" s="82">
        <v>1</v>
      </c>
      <c r="I23" s="82">
        <v>1</v>
      </c>
      <c r="J23" s="82">
        <v>0.99999999999999989</v>
      </c>
      <c r="K23" s="82">
        <v>1.0000000000000002</v>
      </c>
      <c r="L23" s="82">
        <v>1</v>
      </c>
      <c r="M23" s="82">
        <v>1</v>
      </c>
      <c r="N23" s="82">
        <v>1</v>
      </c>
      <c r="O23" s="82">
        <v>1</v>
      </c>
      <c r="P23" s="82">
        <v>1</v>
      </c>
      <c r="Q23" s="82">
        <v>1</v>
      </c>
    </row>
    <row r="25" spans="2:18" ht="11.25" customHeight="1" x14ac:dyDescent="0.25">
      <c r="B25" s="5" t="s">
        <v>35</v>
      </c>
    </row>
    <row r="26" spans="2:18" x14ac:dyDescent="0.25">
      <c r="B26" s="77"/>
      <c r="C26" s="76">
        <v>2001</v>
      </c>
      <c r="D26" s="76"/>
      <c r="E26" s="76">
        <v>2005</v>
      </c>
      <c r="F26" s="76">
        <v>2006</v>
      </c>
      <c r="G26" s="76">
        <v>2007</v>
      </c>
      <c r="H26" s="76">
        <v>2008</v>
      </c>
      <c r="I26" s="76">
        <v>2009</v>
      </c>
      <c r="J26" s="76">
        <v>2010</v>
      </c>
      <c r="K26" s="76">
        <v>2011</v>
      </c>
      <c r="L26" s="76">
        <v>2012</v>
      </c>
      <c r="M26" s="76">
        <v>2013</v>
      </c>
      <c r="N26" s="76">
        <v>2014</v>
      </c>
      <c r="O26" s="76">
        <v>2015</v>
      </c>
      <c r="P26" s="76">
        <v>2016</v>
      </c>
      <c r="Q26" s="76">
        <v>2017</v>
      </c>
    </row>
    <row r="27" spans="2:18" ht="11.25" customHeight="1" x14ac:dyDescent="0.25">
      <c r="B27" s="77" t="s">
        <v>37</v>
      </c>
      <c r="C27" s="76">
        <v>9934</v>
      </c>
      <c r="D27" s="76"/>
      <c r="E27" s="76">
        <v>9670</v>
      </c>
      <c r="F27" s="76">
        <v>9508</v>
      </c>
      <c r="G27" s="76">
        <v>9374</v>
      </c>
      <c r="H27" s="76">
        <v>9378</v>
      </c>
      <c r="I27" s="76">
        <v>8697</v>
      </c>
      <c r="J27" s="76">
        <v>8562</v>
      </c>
      <c r="K27" s="76">
        <v>8609</v>
      </c>
      <c r="L27" s="76">
        <v>7550</v>
      </c>
      <c r="M27" s="76">
        <v>7597</v>
      </c>
      <c r="N27" s="76">
        <v>9187</v>
      </c>
      <c r="O27" s="76">
        <v>8588</v>
      </c>
      <c r="P27" s="76">
        <v>8310</v>
      </c>
      <c r="Q27" s="76">
        <v>7855</v>
      </c>
    </row>
    <row r="28" spans="2:18" ht="11.25" customHeight="1" x14ac:dyDescent="0.25">
      <c r="B28" s="77" t="s">
        <v>38</v>
      </c>
      <c r="C28" s="77">
        <v>3497</v>
      </c>
      <c r="D28" s="77"/>
      <c r="E28" s="77">
        <v>2868</v>
      </c>
      <c r="F28" s="77">
        <v>3062</v>
      </c>
      <c r="G28" s="77">
        <v>2956</v>
      </c>
      <c r="H28" s="77">
        <v>2538</v>
      </c>
      <c r="I28" s="77">
        <v>2205</v>
      </c>
      <c r="J28" s="77">
        <v>2113</v>
      </c>
      <c r="K28" s="77">
        <v>1982</v>
      </c>
      <c r="L28" s="77">
        <v>1841</v>
      </c>
      <c r="M28" s="77">
        <v>1624</v>
      </c>
      <c r="N28" s="77">
        <v>1623</v>
      </c>
      <c r="O28" s="77">
        <v>1474</v>
      </c>
      <c r="P28" s="77">
        <v>1343</v>
      </c>
      <c r="Q28" s="77">
        <v>1116</v>
      </c>
    </row>
    <row r="29" spans="2:18" ht="11.25" customHeight="1" x14ac:dyDescent="0.25">
      <c r="B29" s="77" t="s">
        <v>39</v>
      </c>
      <c r="C29" s="77">
        <v>0</v>
      </c>
      <c r="D29" s="77"/>
      <c r="E29" s="77">
        <v>543</v>
      </c>
      <c r="F29" s="77">
        <v>953</v>
      </c>
      <c r="G29" s="77">
        <v>1343</v>
      </c>
      <c r="H29" s="77">
        <v>1707</v>
      </c>
      <c r="I29" s="77">
        <v>1961</v>
      </c>
      <c r="J29" s="77">
        <v>2501</v>
      </c>
      <c r="K29" s="77">
        <v>2551</v>
      </c>
      <c r="L29" s="77">
        <v>2640</v>
      </c>
      <c r="M29" s="77">
        <v>3184</v>
      </c>
      <c r="N29" s="77">
        <v>3520</v>
      </c>
      <c r="O29" s="77">
        <v>3582</v>
      </c>
      <c r="P29" s="77">
        <v>3462</v>
      </c>
      <c r="Q29" s="77">
        <v>4439</v>
      </c>
    </row>
    <row r="30" spans="2:18" ht="11.25" customHeight="1" x14ac:dyDescent="0.25">
      <c r="B30" s="77" t="s">
        <v>40</v>
      </c>
      <c r="C30" s="77">
        <v>0</v>
      </c>
      <c r="D30" s="77"/>
      <c r="E30" s="77">
        <v>0</v>
      </c>
      <c r="F30" s="77">
        <v>0</v>
      </c>
      <c r="G30" s="77">
        <v>0</v>
      </c>
      <c r="H30" s="77">
        <v>0</v>
      </c>
      <c r="I30" s="77">
        <v>0</v>
      </c>
      <c r="J30" s="77">
        <v>0</v>
      </c>
      <c r="K30" s="77">
        <v>0</v>
      </c>
      <c r="L30" s="77">
        <v>0</v>
      </c>
      <c r="M30" s="77">
        <v>13</v>
      </c>
      <c r="N30" s="77">
        <v>10</v>
      </c>
      <c r="O30" s="77">
        <v>9</v>
      </c>
      <c r="P30" s="77">
        <v>14</v>
      </c>
      <c r="Q30" s="77">
        <v>15</v>
      </c>
      <c r="R30" s="2"/>
    </row>
    <row r="31" spans="2:18" ht="11.25" customHeight="1" x14ac:dyDescent="0.25">
      <c r="B31" s="77"/>
      <c r="C31" s="76">
        <v>13431</v>
      </c>
      <c r="D31" s="76"/>
      <c r="E31" s="76">
        <v>13081</v>
      </c>
      <c r="F31" s="76">
        <v>13523</v>
      </c>
      <c r="G31" s="76">
        <v>13673</v>
      </c>
      <c r="H31" s="76">
        <v>13623</v>
      </c>
      <c r="I31" s="76">
        <v>12863</v>
      </c>
      <c r="J31" s="76">
        <v>13176</v>
      </c>
      <c r="K31" s="76">
        <v>13142</v>
      </c>
      <c r="L31" s="76">
        <v>12031</v>
      </c>
      <c r="M31" s="76">
        <v>12418</v>
      </c>
      <c r="N31" s="76">
        <v>14340</v>
      </c>
      <c r="O31" s="76">
        <v>13653</v>
      </c>
      <c r="P31" s="76">
        <v>13129</v>
      </c>
      <c r="Q31" s="76">
        <v>13425</v>
      </c>
    </row>
    <row r="32" spans="2:18" ht="11.25" customHeight="1" x14ac:dyDescent="0.25">
      <c r="B32" s="77"/>
      <c r="C32" s="76">
        <v>2001</v>
      </c>
      <c r="D32" s="76"/>
      <c r="E32" s="76">
        <v>2005</v>
      </c>
      <c r="F32" s="76">
        <v>2006</v>
      </c>
      <c r="G32" s="76">
        <v>2007</v>
      </c>
      <c r="H32" s="76">
        <v>2008</v>
      </c>
      <c r="I32" s="76">
        <v>2009</v>
      </c>
      <c r="J32" s="76">
        <v>2010</v>
      </c>
      <c r="K32" s="76">
        <v>2011</v>
      </c>
      <c r="L32" s="76">
        <v>2012</v>
      </c>
      <c r="M32" s="76">
        <v>2013</v>
      </c>
      <c r="N32" s="76">
        <v>2014</v>
      </c>
      <c r="O32" s="76">
        <v>2015</v>
      </c>
      <c r="P32" s="76">
        <v>2016</v>
      </c>
      <c r="Q32" s="76">
        <v>2017</v>
      </c>
      <c r="R32" s="6"/>
    </row>
    <row r="33" spans="2:17" ht="11.25" customHeight="1" x14ac:dyDescent="0.25">
      <c r="B33" s="77" t="s">
        <v>37</v>
      </c>
      <c r="C33" s="81">
        <v>0.73963219417764869</v>
      </c>
      <c r="D33" s="81"/>
      <c r="E33" s="81">
        <v>0.73924011925693756</v>
      </c>
      <c r="F33" s="81">
        <v>0.70309842490571617</v>
      </c>
      <c r="G33" s="81">
        <v>0.68558472902801137</v>
      </c>
      <c r="H33" s="81">
        <v>0.68839462673419949</v>
      </c>
      <c r="I33" s="81">
        <v>0.67612532068724251</v>
      </c>
      <c r="J33" s="81">
        <v>0.64981785063752273</v>
      </c>
      <c r="K33" s="81">
        <v>0.65507533099984783</v>
      </c>
      <c r="L33" s="81">
        <v>0.62754550743911564</v>
      </c>
      <c r="M33" s="81">
        <v>0.61177323240457404</v>
      </c>
      <c r="N33" s="81">
        <v>0.64065550906555091</v>
      </c>
      <c r="O33" s="81">
        <v>0.62901926316560464</v>
      </c>
      <c r="P33" s="81">
        <v>0.63294995810800514</v>
      </c>
      <c r="Q33" s="81">
        <v>0.58510242085661079</v>
      </c>
    </row>
    <row r="34" spans="2:17" ht="11.25" customHeight="1" x14ac:dyDescent="0.25">
      <c r="B34" s="77" t="s">
        <v>38</v>
      </c>
      <c r="C34" s="81">
        <v>0.26036780582235125</v>
      </c>
      <c r="D34" s="81"/>
      <c r="E34" s="81">
        <v>0.21924929286751776</v>
      </c>
      <c r="F34" s="81">
        <v>0.22642904680913997</v>
      </c>
      <c r="G34" s="81">
        <v>0.21619249616031594</v>
      </c>
      <c r="H34" s="81">
        <v>0.18630257652499449</v>
      </c>
      <c r="I34" s="81">
        <v>0.17142190779755889</v>
      </c>
      <c r="J34" s="81">
        <v>0.16036733454766242</v>
      </c>
      <c r="K34" s="81">
        <v>0.15081418353370871</v>
      </c>
      <c r="L34" s="81">
        <v>0.15302136148283602</v>
      </c>
      <c r="M34" s="81">
        <v>0.13077790304396844</v>
      </c>
      <c r="N34" s="81">
        <v>0.11317991631799164</v>
      </c>
      <c r="O34" s="81">
        <v>0.10796162015674211</v>
      </c>
      <c r="P34" s="81">
        <v>0.1022926346256379</v>
      </c>
      <c r="Q34" s="81">
        <v>8.3128491620111739E-2</v>
      </c>
    </row>
    <row r="35" spans="2:17" ht="11.25" customHeight="1" x14ac:dyDescent="0.25">
      <c r="B35" s="77" t="s">
        <v>39</v>
      </c>
      <c r="C35" s="81">
        <v>0</v>
      </c>
      <c r="D35" s="81"/>
      <c r="E35" s="81">
        <v>4.151058787554468E-2</v>
      </c>
      <c r="F35" s="81">
        <v>7.0472528285143832E-2</v>
      </c>
      <c r="G35" s="81">
        <v>9.8222774811672645E-2</v>
      </c>
      <c r="H35" s="81">
        <v>0.12530279674080599</v>
      </c>
      <c r="I35" s="81">
        <v>0.15245277151519862</v>
      </c>
      <c r="J35" s="81">
        <v>0.18981481481481483</v>
      </c>
      <c r="K35" s="81">
        <v>0.19411048546644347</v>
      </c>
      <c r="L35" s="81">
        <v>0.21943313107804838</v>
      </c>
      <c r="M35" s="81">
        <v>0.25640199710098244</v>
      </c>
      <c r="N35" s="81">
        <v>0.24546722454672246</v>
      </c>
      <c r="O35" s="81">
        <v>0.26235992089650628</v>
      </c>
      <c r="P35" s="81">
        <v>0.26369106558001371</v>
      </c>
      <c r="Q35" s="81">
        <v>0.33065176908752325</v>
      </c>
    </row>
    <row r="36" spans="2:17" ht="11.25" customHeight="1" x14ac:dyDescent="0.25">
      <c r="B36" s="77" t="s">
        <v>40</v>
      </c>
      <c r="C36" s="81">
        <v>0</v>
      </c>
      <c r="D36" s="81"/>
      <c r="E36" s="81">
        <v>0</v>
      </c>
      <c r="F36" s="81">
        <v>0</v>
      </c>
      <c r="G36" s="81">
        <v>0</v>
      </c>
      <c r="H36" s="81">
        <v>0</v>
      </c>
      <c r="I36" s="81">
        <v>0</v>
      </c>
      <c r="J36" s="81">
        <v>0</v>
      </c>
      <c r="K36" s="81">
        <v>0</v>
      </c>
      <c r="L36" s="81">
        <v>0</v>
      </c>
      <c r="M36" s="81">
        <v>1.0468674504751168E-3</v>
      </c>
      <c r="N36" s="81">
        <v>6.9735006973500695E-4</v>
      </c>
      <c r="O36" s="81">
        <v>6.5919578114700061E-4</v>
      </c>
      <c r="P36" s="81">
        <v>1.0663416863432096E-3</v>
      </c>
      <c r="Q36" s="81">
        <v>1.1173184357541898E-3</v>
      </c>
    </row>
    <row r="37" spans="2:17" ht="11.25" customHeight="1" x14ac:dyDescent="0.25">
      <c r="B37" s="77" t="s">
        <v>41</v>
      </c>
      <c r="C37" s="81">
        <v>0.28776710594892413</v>
      </c>
      <c r="D37" s="81"/>
      <c r="E37" s="81">
        <v>0.47611038911398212</v>
      </c>
      <c r="F37" s="81">
        <v>0.47681727427346005</v>
      </c>
      <c r="G37" s="81">
        <v>0.47970452717033568</v>
      </c>
      <c r="H37" s="81">
        <v>0.48425456947808854</v>
      </c>
      <c r="I37" s="81">
        <v>0.48153618906942391</v>
      </c>
      <c r="J37" s="81">
        <v>0.49445962355798423</v>
      </c>
      <c r="K37" s="81">
        <v>0.54245929082331457</v>
      </c>
      <c r="L37" s="81">
        <v>0.59795528218768179</v>
      </c>
      <c r="M37" s="81">
        <v>0.61370591077468195</v>
      </c>
      <c r="N37" s="81">
        <v>0.65299860529986054</v>
      </c>
      <c r="O37" s="81">
        <v>0.68270709734124368</v>
      </c>
      <c r="P37" s="81">
        <v>0.70767004341534012</v>
      </c>
      <c r="Q37" s="81">
        <v>0.75322160148975792</v>
      </c>
    </row>
    <row r="38" spans="2:17" ht="11.25" customHeight="1" x14ac:dyDescent="0.25">
      <c r="B38" s="79"/>
      <c r="C38" s="76">
        <v>2001</v>
      </c>
      <c r="D38" s="76"/>
      <c r="E38" s="76">
        <v>2005</v>
      </c>
      <c r="F38" s="76">
        <v>2006</v>
      </c>
      <c r="G38" s="76">
        <v>2007</v>
      </c>
      <c r="H38" s="76">
        <v>2008</v>
      </c>
      <c r="I38" s="76">
        <v>2009</v>
      </c>
      <c r="J38" s="76">
        <v>2010</v>
      </c>
      <c r="K38" s="76">
        <v>2011</v>
      </c>
      <c r="L38" s="76">
        <v>2012</v>
      </c>
      <c r="M38" s="76">
        <v>2013</v>
      </c>
      <c r="N38" s="76">
        <v>2014</v>
      </c>
      <c r="O38" s="76">
        <v>2015</v>
      </c>
      <c r="P38" s="76">
        <v>2016</v>
      </c>
      <c r="Q38" s="76">
        <v>2017</v>
      </c>
    </row>
    <row r="39" spans="2:17" ht="11.25" customHeight="1" x14ac:dyDescent="0.25">
      <c r="B39" s="77" t="s">
        <v>45</v>
      </c>
      <c r="C39" s="81">
        <v>0.2463703372794282</v>
      </c>
      <c r="D39" s="81"/>
      <c r="E39" s="81">
        <v>0.31488418316642458</v>
      </c>
      <c r="F39" s="81">
        <v>0.28499593285513569</v>
      </c>
      <c r="G39" s="81">
        <v>0.29064579828859799</v>
      </c>
      <c r="H39" s="81">
        <v>0.27093885340967483</v>
      </c>
      <c r="I39" s="81">
        <v>0.26043691207338882</v>
      </c>
      <c r="J39" s="81">
        <v>0.23398603521554343</v>
      </c>
      <c r="K39" s="81">
        <v>0.26518033784812051</v>
      </c>
      <c r="L39" s="81">
        <v>0.30379852048873746</v>
      </c>
      <c r="M39" s="81">
        <v>0.28426477693670477</v>
      </c>
      <c r="N39" s="81">
        <v>0.34051603905160388</v>
      </c>
      <c r="O39" s="81">
        <v>0.35025269171610635</v>
      </c>
      <c r="P39" s="81">
        <v>0.37420976464315636</v>
      </c>
      <c r="Q39" s="81">
        <v>0.36357541899441342</v>
      </c>
    </row>
    <row r="40" spans="2:17" ht="11.25" customHeight="1" x14ac:dyDescent="0.25">
      <c r="B40" s="77" t="s">
        <v>48</v>
      </c>
      <c r="C40" s="81">
        <v>0.49326185689822055</v>
      </c>
      <c r="D40" s="81"/>
      <c r="E40" s="81">
        <v>0.42435593609051298</v>
      </c>
      <c r="F40" s="81">
        <v>0.41810249205058048</v>
      </c>
      <c r="G40" s="81">
        <v>0.39493893073941344</v>
      </c>
      <c r="H40" s="81">
        <v>0.41745577332452471</v>
      </c>
      <c r="I40" s="81">
        <v>0.4156884086138537</v>
      </c>
      <c r="J40" s="81">
        <v>0.41583181542197933</v>
      </c>
      <c r="K40" s="81">
        <v>0.38989499315172726</v>
      </c>
      <c r="L40" s="81">
        <v>0.32374698695037818</v>
      </c>
      <c r="M40" s="81">
        <v>0.32750845546786922</v>
      </c>
      <c r="N40" s="81">
        <v>0.28500697350069737</v>
      </c>
      <c r="O40" s="81">
        <v>0.26968431846480628</v>
      </c>
      <c r="P40" s="81">
        <v>0.25584583745906009</v>
      </c>
      <c r="Q40" s="81">
        <v>0.21988826815642459</v>
      </c>
    </row>
    <row r="41" spans="2:17" ht="11.25" customHeight="1" x14ac:dyDescent="0.25">
      <c r="B41" s="77" t="s">
        <v>46</v>
      </c>
      <c r="C41" s="81">
        <v>4.1396768669495945E-2</v>
      </c>
      <c r="D41" s="81"/>
      <c r="E41" s="81">
        <v>0.11971561807201285</v>
      </c>
      <c r="F41" s="81">
        <v>0.12134881313318051</v>
      </c>
      <c r="G41" s="81">
        <v>9.0835954070065089E-2</v>
      </c>
      <c r="H41" s="81">
        <v>8.8012919327607728E-2</v>
      </c>
      <c r="I41" s="81">
        <v>6.8646505480836506E-2</v>
      </c>
      <c r="J41" s="81">
        <v>7.0658773527625993E-2</v>
      </c>
      <c r="K41" s="81">
        <v>8.3168467508750565E-2</v>
      </c>
      <c r="L41" s="81">
        <v>7.4723630620896014E-2</v>
      </c>
      <c r="M41" s="81">
        <v>7.199226928651957E-2</v>
      </c>
      <c r="N41" s="81">
        <v>6.6317991631799161E-2</v>
      </c>
      <c r="O41" s="81">
        <v>6.9435288947484075E-2</v>
      </c>
      <c r="P41" s="81">
        <v>6.8702871505826796E-2</v>
      </c>
      <c r="Q41" s="81">
        <v>5.7877094972067042E-2</v>
      </c>
    </row>
    <row r="42" spans="2:17" ht="11.25" customHeight="1" x14ac:dyDescent="0.25">
      <c r="B42" s="77" t="s">
        <v>49</v>
      </c>
      <c r="C42" s="81">
        <v>0.21897103715285535</v>
      </c>
      <c r="D42" s="81"/>
      <c r="E42" s="81">
        <v>9.9533674795504928E-2</v>
      </c>
      <c r="F42" s="81">
        <v>0.10508023367595948</v>
      </c>
      <c r="G42" s="81">
        <v>0.12535654209025085</v>
      </c>
      <c r="H42" s="81">
        <v>9.8289657197386776E-2</v>
      </c>
      <c r="I42" s="81">
        <v>0.10277540231672239</v>
      </c>
      <c r="J42" s="81">
        <v>8.9708561020036423E-2</v>
      </c>
      <c r="K42" s="81">
        <v>6.7645716024958155E-2</v>
      </c>
      <c r="L42" s="81">
        <v>7.8297730861939988E-2</v>
      </c>
      <c r="M42" s="81">
        <v>5.8785633757448864E-2</v>
      </c>
      <c r="N42" s="81">
        <v>4.0934449093444909E-2</v>
      </c>
      <c r="O42" s="81">
        <v>3.3911960741229034E-2</v>
      </c>
      <c r="P42" s="81">
        <v>2.9019727321197349E-2</v>
      </c>
      <c r="Q42" s="81">
        <v>2.0037243947858472E-2</v>
      </c>
    </row>
    <row r="43" spans="2:17" ht="11.25" customHeight="1" x14ac:dyDescent="0.25">
      <c r="B43" s="77" t="s">
        <v>42</v>
      </c>
      <c r="C43" s="81">
        <v>0</v>
      </c>
      <c r="D43" s="81"/>
      <c r="E43" s="81">
        <v>4.151058787554468E-2</v>
      </c>
      <c r="F43" s="81">
        <v>7.0472528285143832E-2</v>
      </c>
      <c r="G43" s="81">
        <v>9.8222774811672645E-2</v>
      </c>
      <c r="H43" s="81">
        <v>0.12530279674080599</v>
      </c>
      <c r="I43" s="81">
        <v>0.15245277151519862</v>
      </c>
      <c r="J43" s="81">
        <v>0.18981481481481483</v>
      </c>
      <c r="K43" s="81">
        <v>0.19411048546644347</v>
      </c>
      <c r="L43" s="81">
        <v>0.21943313107804838</v>
      </c>
      <c r="M43" s="81">
        <v>0.25744886455145755</v>
      </c>
      <c r="N43" s="81">
        <v>0.24616457461645747</v>
      </c>
      <c r="O43" s="81">
        <v>0.26301911667765326</v>
      </c>
      <c r="P43" s="81">
        <v>0.26475740726635694</v>
      </c>
      <c r="Q43" s="81">
        <v>0.33176908752327749</v>
      </c>
    </row>
    <row r="44" spans="2:17" ht="11.25" customHeight="1" x14ac:dyDescent="0.25">
      <c r="B44" s="77" t="s">
        <v>43</v>
      </c>
      <c r="C44" s="82">
        <v>0</v>
      </c>
      <c r="D44" s="82"/>
      <c r="E44" s="82">
        <v>0</v>
      </c>
      <c r="F44" s="82">
        <v>0</v>
      </c>
      <c r="G44" s="82">
        <v>0</v>
      </c>
      <c r="H44" s="82">
        <v>0</v>
      </c>
      <c r="I44" s="82">
        <v>0</v>
      </c>
      <c r="J44" s="82">
        <v>0</v>
      </c>
      <c r="K44" s="82">
        <v>0</v>
      </c>
      <c r="L44" s="82">
        <v>0</v>
      </c>
      <c r="M44" s="82">
        <v>0</v>
      </c>
      <c r="N44" s="82">
        <v>2.1059972105997211E-2</v>
      </c>
      <c r="O44" s="82">
        <v>1.3696623452721013E-2</v>
      </c>
      <c r="P44" s="82">
        <v>7.4643918044024682E-3</v>
      </c>
      <c r="Q44" s="82">
        <v>6.8528864059590319E-3</v>
      </c>
    </row>
    <row r="45" spans="2:17" ht="11.25" customHeight="1" x14ac:dyDescent="0.25">
      <c r="B45" s="77"/>
      <c r="C45" s="82">
        <v>1</v>
      </c>
      <c r="D45" s="82"/>
      <c r="E45" s="82">
        <v>1</v>
      </c>
      <c r="F45" s="82">
        <v>0.99999999999999989</v>
      </c>
      <c r="G45" s="82">
        <v>1</v>
      </c>
      <c r="H45" s="82">
        <v>1</v>
      </c>
      <c r="I45" s="82">
        <v>1</v>
      </c>
      <c r="J45" s="82">
        <v>1</v>
      </c>
      <c r="K45" s="82">
        <v>1</v>
      </c>
      <c r="L45" s="82">
        <v>1</v>
      </c>
      <c r="M45" s="82">
        <v>0.99999999999999989</v>
      </c>
      <c r="N45" s="82">
        <v>1</v>
      </c>
      <c r="O45" s="82">
        <v>1</v>
      </c>
      <c r="P45" s="82">
        <v>1</v>
      </c>
      <c r="Q45" s="82">
        <v>1</v>
      </c>
    </row>
    <row r="46" spans="2:17" ht="11.25" customHeight="1" x14ac:dyDescent="0.25">
      <c r="C46" s="7"/>
      <c r="D46" s="7"/>
      <c r="E46" s="7"/>
      <c r="F46" s="7"/>
      <c r="G46" s="7"/>
      <c r="H46" s="7"/>
      <c r="I46" s="7"/>
      <c r="J46" s="7"/>
      <c r="K46" s="7"/>
      <c r="L46" s="7"/>
      <c r="M46" s="7"/>
      <c r="N46" s="7"/>
      <c r="O46" s="7"/>
      <c r="P46" s="7"/>
      <c r="Q46" s="7"/>
    </row>
    <row r="47" spans="2:17" ht="11.25" customHeight="1" x14ac:dyDescent="0.25">
      <c r="C47" s="7"/>
      <c r="D47" s="7"/>
      <c r="E47" s="7"/>
      <c r="F47" s="7"/>
      <c r="G47" s="7"/>
      <c r="H47" s="7"/>
      <c r="I47" s="7"/>
      <c r="J47" s="7"/>
      <c r="K47" s="7"/>
      <c r="L47" s="7"/>
      <c r="M47" s="7"/>
      <c r="N47" s="7"/>
      <c r="O47" s="7"/>
      <c r="P47" s="7"/>
      <c r="Q47" s="7"/>
    </row>
    <row r="48" spans="2:17" ht="11.25" customHeight="1" x14ac:dyDescent="0.25">
      <c r="B48" s="3" t="s">
        <v>69</v>
      </c>
      <c r="C48" s="8"/>
      <c r="D48" s="8"/>
      <c r="E48" s="8"/>
      <c r="F48" s="8"/>
      <c r="G48" s="8"/>
      <c r="H48" s="8"/>
      <c r="I48" s="8"/>
      <c r="J48" s="8"/>
      <c r="K48" s="8"/>
      <c r="L48" s="8"/>
      <c r="M48" s="8"/>
      <c r="N48" s="8"/>
      <c r="O48" s="8"/>
      <c r="P48" s="8"/>
      <c r="Q48" s="8"/>
    </row>
    <row r="49" spans="2:17" ht="11.25" customHeight="1" x14ac:dyDescent="0.25">
      <c r="B49" s="3" t="s">
        <v>70</v>
      </c>
      <c r="C49" s="8"/>
      <c r="D49" s="8"/>
      <c r="E49" s="8"/>
      <c r="F49" s="8"/>
      <c r="G49" s="8"/>
      <c r="H49" s="8"/>
      <c r="I49" s="8"/>
      <c r="J49" s="8"/>
      <c r="K49" s="8"/>
      <c r="L49" s="8"/>
      <c r="M49" s="8"/>
      <c r="N49" s="8"/>
      <c r="O49" s="8"/>
      <c r="P49" s="8"/>
      <c r="Q49" s="8"/>
    </row>
    <row r="50" spans="2:17" ht="11.25" customHeight="1" x14ac:dyDescent="0.25">
      <c r="B50" s="3" t="s">
        <v>71</v>
      </c>
    </row>
    <row r="51" spans="2:17" ht="11.25" customHeight="1" x14ac:dyDescent="0.25">
      <c r="B51" s="3" t="s">
        <v>76</v>
      </c>
    </row>
    <row r="52" spans="2:17" ht="11.25" customHeight="1" x14ac:dyDescent="0.25">
      <c r="B52" s="3" t="s">
        <v>72</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graphique1</vt:lpstr>
      <vt:lpstr>graphique 2</vt:lpstr>
      <vt:lpstr>graphique 3</vt:lpstr>
      <vt:lpstr>tableau1</vt:lpstr>
      <vt:lpstr>graphique 4</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Vilain Annick</dc:creator>
  <cp:lastModifiedBy>BETTY, Thierry (DREES/DIRECTION)</cp:lastModifiedBy>
  <cp:lastPrinted>2018-08-01T08:51:02Z</cp:lastPrinted>
  <dcterms:created xsi:type="dcterms:W3CDTF">2015-03-06T15:08:14Z</dcterms:created>
  <dcterms:modified xsi:type="dcterms:W3CDTF">2018-09-27T08:37:13Z</dcterms:modified>
</cp:coreProperties>
</file>