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emili\OneDrive\Documents\DREES\DREES\Panoramas\Minima 2020\Excels\"/>
    </mc:Choice>
  </mc:AlternateContent>
  <xr:revisionPtr revIDLastSave="0" documentId="13_ncr:1_{6308FACD-F503-4B8C-815F-5AB3C5926C9B}" xr6:coauthVersionLast="45" xr6:coauthVersionMax="45" xr10:uidLastSave="{00000000-0000-0000-0000-000000000000}"/>
  <bookViews>
    <workbookView xWindow="-110" yWindow="-110" windowWidth="19420" windowHeight="10420" firstSheet="1" activeTab="7" xr2:uid="{00000000-000D-0000-FFFF-FFFF00000000}"/>
  </bookViews>
  <sheets>
    <sheet name="Graphique 1" sheetId="7" r:id="rId1"/>
    <sheet name="Graphique 2" sheetId="9" r:id="rId2"/>
    <sheet name="Tableau 1" sheetId="1" r:id="rId3"/>
    <sheet name="Tableau 2" sheetId="2" r:id="rId4"/>
    <sheet name="Tableau 3" sheetId="3" r:id="rId5"/>
    <sheet name="Tableau 4" sheetId="4" r:id="rId6"/>
    <sheet name="Tableau 5" sheetId="5" r:id="rId7"/>
    <sheet name="Graphique 3" sheetId="6" r:id="rId8"/>
    <sheet name="Tableau encadré 1" sheetId="10" r:id="rId9"/>
  </sheets>
  <externalReferences>
    <externalReference r:id="rId10"/>
    <externalReference r:id="rId11"/>
    <externalReference r:id="rId12"/>
  </externalReferences>
  <definedNames>
    <definedName name="al_taux_compl">[1]Barème!$B$50</definedName>
    <definedName name="Mfo_AL">[2]Barème!$B$69</definedName>
    <definedName name="Nb_adultes" localSheetId="7">'Graphique 3'!$B$4</definedName>
    <definedName name="rbg">'Graphique 2'!$Q1</definedName>
    <definedName name="seuil_versement_AL">[1]Barème!$B$68</definedName>
    <definedName name="smic_n">[3]Barème!$B$298</definedName>
    <definedName name="tx_crds">[1]Barème!$B$230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0" l="1"/>
  <c r="H10" i="5" l="1"/>
  <c r="I16" i="4" l="1"/>
  <c r="I10" i="5"/>
  <c r="G16" i="4"/>
  <c r="G17" i="4" s="1"/>
  <c r="G18" i="4" s="1"/>
  <c r="E16" i="4"/>
  <c r="D16" i="4"/>
  <c r="D17" i="4" s="1"/>
  <c r="D18" i="4" s="1"/>
  <c r="F10" i="10" l="1"/>
  <c r="F11" i="10" s="1"/>
  <c r="F12" i="10" s="1"/>
  <c r="B10" i="10"/>
  <c r="B11" i="10" s="1"/>
  <c r="B12" i="10" s="1"/>
  <c r="J10" i="5"/>
  <c r="E17" i="4"/>
  <c r="E18" i="4" s="1"/>
  <c r="F16" i="4"/>
  <c r="F17" i="4" s="1"/>
  <c r="F18" i="4" s="1"/>
  <c r="H16" i="4"/>
  <c r="H17" i="4" s="1"/>
  <c r="H18" i="4" s="1"/>
  <c r="I17" i="4"/>
  <c r="I18" i="4" s="1"/>
  <c r="J16" i="4"/>
  <c r="J17" i="4" s="1"/>
  <c r="J18" i="4" s="1"/>
  <c r="C16" i="4"/>
  <c r="J16" i="3"/>
  <c r="J17" i="3" s="1"/>
  <c r="J18" i="3" s="1"/>
  <c r="F16" i="3"/>
  <c r="F17" i="3" s="1"/>
  <c r="F18" i="3" s="1"/>
  <c r="E16" i="3"/>
  <c r="E17" i="3" s="1"/>
  <c r="E18" i="3" s="1"/>
  <c r="D16" i="3"/>
  <c r="G16" i="3"/>
  <c r="G17" i="3" s="1"/>
  <c r="G18" i="3" s="1"/>
  <c r="H16" i="3"/>
  <c r="H17" i="3" s="1"/>
  <c r="H18" i="3" s="1"/>
  <c r="I16" i="3"/>
  <c r="I17" i="3" s="1"/>
  <c r="I18" i="3" s="1"/>
  <c r="C16" i="3"/>
  <c r="C17" i="3" s="1"/>
  <c r="C18" i="3" s="1"/>
  <c r="C17" i="4" l="1"/>
  <c r="C18" i="4" s="1"/>
  <c r="D17" i="3"/>
  <c r="D18" i="3" s="1"/>
  <c r="K10" i="5"/>
  <c r="G10" i="5"/>
  <c r="F10" i="5"/>
  <c r="E10" i="5"/>
  <c r="D10" i="5"/>
  <c r="K8" i="5"/>
  <c r="J8" i="5"/>
  <c r="I8" i="5"/>
  <c r="H8" i="5"/>
  <c r="G8" i="5"/>
  <c r="F8" i="5"/>
  <c r="E8" i="5"/>
  <c r="D8" i="5"/>
  <c r="D11" i="1" l="1"/>
  <c r="G10" i="10" l="1"/>
  <c r="G11" i="10" s="1"/>
  <c r="G12" i="10" s="1"/>
  <c r="E5" i="10"/>
  <c r="I5" i="10" l="1"/>
  <c r="H5" i="10"/>
  <c r="H10" i="10" s="1"/>
  <c r="H11" i="10" s="1"/>
  <c r="H12" i="10" s="1"/>
  <c r="E10" i="10"/>
  <c r="E11" i="10" s="1"/>
  <c r="E12" i="10" s="1"/>
  <c r="D5" i="10"/>
  <c r="D10" i="10" s="1"/>
  <c r="D11" i="10" s="1"/>
  <c r="D12" i="10" s="1"/>
  <c r="I10" i="10" l="1"/>
  <c r="I11" i="10" s="1"/>
  <c r="I12" i="10" s="1"/>
  <c r="C5" i="10"/>
  <c r="C10" i="10" s="1"/>
  <c r="C11" i="10" s="1"/>
  <c r="C12" i="10" s="1"/>
  <c r="J11" i="1" l="1"/>
  <c r="I11" i="1"/>
  <c r="H11" i="1"/>
  <c r="G11" i="1"/>
  <c r="F11" i="1"/>
  <c r="E11" i="1"/>
  <c r="J9" i="1"/>
  <c r="I9" i="1"/>
  <c r="H9" i="1"/>
  <c r="G9" i="1"/>
  <c r="F9" i="1"/>
  <c r="E9" i="1"/>
  <c r="D9" i="1"/>
</calcChain>
</file>

<file path=xl/sharedStrings.xml><?xml version="1.0" encoding="utf-8"?>
<sst xmlns="http://schemas.openxmlformats.org/spreadsheetml/2006/main" count="128" uniqueCount="75">
  <si>
    <t>Personne seule</t>
  </si>
  <si>
    <t>Couple</t>
  </si>
  <si>
    <t>Revenu de solidarité active</t>
  </si>
  <si>
    <t>Allocations logement</t>
  </si>
  <si>
    <t>Allocations familiales</t>
  </si>
  <si>
    <t>Complément familial</t>
  </si>
  <si>
    <t>Allocation de rentrée scolaire</t>
  </si>
  <si>
    <t>Allocation de soutien familial</t>
  </si>
  <si>
    <t>Impôt sur le revenu</t>
  </si>
  <si>
    <t>Revenu disponible</t>
  </si>
  <si>
    <t>Niveau de vie</t>
  </si>
  <si>
    <t>Nombre d’enfant(s)</t>
  </si>
  <si>
    <t>0,5 smic</t>
  </si>
  <si>
    <t>1 smic</t>
  </si>
  <si>
    <t xml:space="preserve">Complément familial </t>
  </si>
  <si>
    <t xml:space="preserve">Allocations logement </t>
  </si>
  <si>
    <t xml:space="preserve">Revenu disponible </t>
  </si>
  <si>
    <t xml:space="preserve">Allocation de soutien familial </t>
  </si>
  <si>
    <t xml:space="preserve">Revenu disponible         </t>
  </si>
  <si>
    <t>Montant forfaitaire du RSA (en euros)</t>
  </si>
  <si>
    <t>Situation par rapport à une personne seule sans enfant (en %)</t>
  </si>
  <si>
    <t xml:space="preserve">Revenu de solidarité active + prime de Noël </t>
  </si>
  <si>
    <t>RSA (y compris prime de Noël) réellement perçu (en euros)</t>
  </si>
  <si>
    <t>Écart à la situation d’emploi au smic (en %)</t>
  </si>
  <si>
    <t>Personne seule avec</t>
  </si>
  <si>
    <t xml:space="preserve">Couple avec </t>
  </si>
  <si>
    <t xml:space="preserve"> 0 enfant</t>
  </si>
  <si>
    <t xml:space="preserve"> 1 enfant</t>
  </si>
  <si>
    <t xml:space="preserve"> 2 enfants</t>
  </si>
  <si>
    <t xml:space="preserve"> 3 enfants</t>
  </si>
  <si>
    <t xml:space="preserve">Aides au logement </t>
  </si>
  <si>
    <t xml:space="preserve">Niveau de vie </t>
  </si>
  <si>
    <t>Personne seule sans enfant</t>
  </si>
  <si>
    <t>Couple sans enfant avec un seul allocataire</t>
  </si>
  <si>
    <t xml:space="preserve">RSA </t>
  </si>
  <si>
    <t>ASS</t>
  </si>
  <si>
    <t>Revenu de solidarité active + prime de Noël</t>
  </si>
  <si>
    <t>En euros</t>
  </si>
  <si>
    <t xml:space="preserve">En euros </t>
  </si>
  <si>
    <t>Aspa</t>
  </si>
  <si>
    <t xml:space="preserve">Seuils de sortie des prestations sociales </t>
  </si>
  <si>
    <t xml:space="preserve">Revenu d’activité net   </t>
  </si>
  <si>
    <t>Prime d’activité</t>
  </si>
  <si>
    <t xml:space="preserve">Revenu d’activité net  </t>
  </si>
  <si>
    <t>Revenu d’activité net</t>
  </si>
  <si>
    <t>Revenus d’activité</t>
  </si>
  <si>
    <t>RSA + prime de Noël</t>
  </si>
  <si>
    <t>ASS + prime de Noël</t>
  </si>
  <si>
    <t xml:space="preserve">AAH + majoration pour la vie autonome </t>
  </si>
  <si>
    <t>Niveau de vie mensuel (en euros)</t>
  </si>
  <si>
    <t xml:space="preserve">Revenu d’activité mensuel net (en % du smic net à temps plein) </t>
  </si>
  <si>
    <t xml:space="preserve">En % du smic net à temps plein </t>
  </si>
  <si>
    <t xml:space="preserve">Montant mensuel des prestations sociales, du revenu disponible et du niveau de vie d’un ménage sans ressources, selon sa configuration familiale et le minimum social principal qu’il perçoit </t>
  </si>
  <si>
    <t>AAH + majoration pour la vie autonome</t>
  </si>
  <si>
    <r>
      <t>Niveau de vie/seuil de pauvreté</t>
    </r>
    <r>
      <rPr>
        <vertAlign val="superscript"/>
        <sz val="8"/>
        <color theme="1"/>
        <rFont val="Arial"/>
        <family val="2"/>
      </rPr>
      <t>1</t>
    </r>
    <r>
      <rPr>
        <sz val="8"/>
        <color theme="1"/>
        <rFont val="Arial"/>
        <family val="2"/>
      </rPr>
      <t xml:space="preserve"> (en %)</t>
    </r>
  </si>
  <si>
    <r>
      <t>Seuil de pauvreté</t>
    </r>
    <r>
      <rPr>
        <vertAlign val="superscript"/>
        <sz val="8"/>
        <color theme="1"/>
        <rFont val="Arial"/>
        <family val="2"/>
      </rPr>
      <t>1</t>
    </r>
  </si>
  <si>
    <t>Tableau 4. Montant mensuel des prestations sociales, de l’impôt sur le revenu, du revenu disponible et du niveau de vie d’un ménage ayant un revenu d’activité net égal à un smic net à temps plein, selon sa composition familiale</t>
  </si>
  <si>
    <t xml:space="preserve">Tableau 3. Montant mensuel des prestations sociales, de l’impôt sur le revenu, du revenu disponible et du niveau de vie d’un ménage sans revenu d’activité, selon sa composition familiale  </t>
  </si>
  <si>
    <r>
      <t>Niveau de vie/seuil de pauvreté</t>
    </r>
    <r>
      <rPr>
        <vertAlign val="superscript"/>
        <sz val="8"/>
        <rFont val="Arial"/>
        <family val="2"/>
      </rPr>
      <t xml:space="preserve">1 </t>
    </r>
    <r>
      <rPr>
        <sz val="8"/>
        <rFont val="Arial"/>
        <family val="2"/>
      </rPr>
      <t>(en %)</t>
    </r>
  </si>
  <si>
    <t>Tableau 2. Seuils de sortie, en fonction du revenu d’activité mensuel net, du RSA, de la prime d’activité et des allocations logement, selon la composition familiale du ménage</t>
  </si>
  <si>
    <t>Tableau 1. Montant mensuel forfaitaire du RSA et montant mensuel réellement versé pour un ménage sans revenu d’activité, selon sa composition familiale</t>
  </si>
  <si>
    <r>
      <rPr>
        <b/>
        <sz val="8"/>
        <color theme="1"/>
        <rFont val="Arial"/>
        <family val="2"/>
      </rPr>
      <t>Lecture &gt;</t>
    </r>
    <r>
      <rPr>
        <sz val="8"/>
        <color theme="1"/>
        <rFont val="Arial"/>
        <family val="2"/>
      </rPr>
      <t xml:space="preserve"> Un ménage sans revenu d’activité constitué d’une personne seule avec un enfant a un montant forfaitaire du RSA de 840 euros, soit 150 % de celui d’une personne seule sans enfant. Toutefois, une fois tenu compte des prestations incluses dans l’assiette des ressources du RSA, le montant mensuel du RSA (y compris la prime de Noël) réellement versé à ce ménage est de 631 euros, soit 125 % du montant versé à une personne seule sans enfant.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2020.
</t>
    </r>
    <r>
      <rPr>
        <b/>
        <sz val="8"/>
        <color theme="1"/>
        <rFont val="Arial"/>
        <family val="2"/>
      </rPr>
      <t>Source &gt;</t>
    </r>
    <r>
      <rPr>
        <sz val="8"/>
        <color theme="1"/>
        <rFont val="Arial"/>
        <family val="2"/>
      </rPr>
      <t xml:space="preserve"> Cas types DREES.</t>
    </r>
  </si>
  <si>
    <t xml:space="preserve">Graphique 2. Revenu disponible mensuel d’un ménage constitué d’une personne seule avec trois enfants à charge, selon son revenu d’activité mensuel net </t>
  </si>
  <si>
    <r>
      <rPr>
        <b/>
        <sz val="8"/>
        <color theme="1"/>
        <rFont val="Arial"/>
        <family val="2"/>
      </rPr>
      <t>Lecture &gt;</t>
    </r>
    <r>
      <rPr>
        <sz val="8"/>
        <color theme="1"/>
        <rFont val="Arial"/>
        <family val="2"/>
      </rPr>
      <t xml:space="preserve"> Un ménage constitué d’une personne seule avec trois enfants à charge (âgés de 6 à 13 ans), locataire et sans revenu d’activité perçoit 341 euros de RSA (y compris la prime de Noël), 495 euros d’aides au logement, 300 euros d’allocations familiales, 257 euros de complément familial majoré, 97 euros d’allocation de rentrée scolaire et 347 euros d’allocation de soutien familial par mois.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2020.
</t>
    </r>
    <r>
      <rPr>
        <b/>
        <sz val="8"/>
        <color theme="1"/>
        <rFont val="Arial"/>
        <family val="2"/>
      </rPr>
      <t>Source &gt;</t>
    </r>
    <r>
      <rPr>
        <sz val="8"/>
        <color theme="1"/>
        <rFont val="Arial"/>
        <family val="2"/>
      </rPr>
      <t xml:space="preserve"> Cas types DREES.</t>
    </r>
  </si>
  <si>
    <t xml:space="preserve">Graphique 1. Revenu disponible mensuel d’un ménage constitué d’une personne seule sans enfant, selon son revenu d’activité mensuel net </t>
  </si>
  <si>
    <t xml:space="preserve">Tableau 5. Écart de niveau de vie, à configuration familiale donnée, entre des ménages sans revenu d’activité, avec un demi-smic ou avec un smic net à temps plein </t>
  </si>
  <si>
    <r>
      <t xml:space="preserve">1. Le seuil de pauvreté considéré ici est celui à 60 % du niveau de vie médian. Le niveau de vie 2019 n’est pas encore connu. Il s’agit d’une estimation à partir du seuil de pauvreté 2017 (1 041 euros mensuels) qui est revalorisé selon l’inflation observée entre 2017 et 2019. En 2019, l’estimation du seuil de pauvreté est ainsi de 1 070 euros mensuels.
</t>
    </r>
    <r>
      <rPr>
        <b/>
        <sz val="8"/>
        <color theme="1"/>
        <rFont val="Arial"/>
        <family val="2"/>
      </rPr>
      <t>Lecture &gt;</t>
    </r>
    <r>
      <rPr>
        <sz val="8"/>
        <color theme="1"/>
        <rFont val="Arial"/>
        <family val="2"/>
      </rPr>
      <t xml:space="preserve"> Une personne seule avec un enfant et sans revenu d’activité a un revenu disponible de 1 158 euros mensuels. Son niveau de vie s’établit à 891 euros mensuels, soit 83 % du seuil de pauvreté.
</t>
    </r>
    <r>
      <rPr>
        <b/>
        <sz val="8"/>
        <color theme="1"/>
        <rFont val="Arial"/>
        <family val="2"/>
      </rPr>
      <t xml:space="preserve">Champ &gt; </t>
    </r>
    <r>
      <rPr>
        <sz val="8"/>
        <color theme="1"/>
        <rFont val="Arial"/>
        <family val="2"/>
      </rPr>
      <t>France métropolitaine au 1</t>
    </r>
    <r>
      <rPr>
        <vertAlign val="superscript"/>
        <sz val="8"/>
        <color theme="1"/>
        <rFont val="Arial"/>
        <family val="2"/>
      </rPr>
      <t>er</t>
    </r>
    <r>
      <rPr>
        <sz val="8"/>
        <color theme="1"/>
        <rFont val="Arial"/>
        <family val="2"/>
      </rPr>
      <t xml:space="preserve"> janvier 2020.
</t>
    </r>
    <r>
      <rPr>
        <b/>
        <sz val="8"/>
        <color theme="1"/>
        <rFont val="Arial"/>
        <family val="2"/>
      </rPr>
      <t>Sources &gt;</t>
    </r>
    <r>
      <rPr>
        <sz val="8"/>
        <color theme="1"/>
        <rFont val="Arial"/>
        <family val="2"/>
      </rPr>
      <t xml:space="preserve"> Cas types DREES ; Insee-DGFiP-CNAF-CNAV-CMSA, enquête Revenus fiscaux et sociaux (ERFS) 2017, pour le seuil de pauvreté.</t>
    </r>
  </si>
  <si>
    <r>
      <t xml:space="preserve">1. Le seuil de pauvreté considéré ici est celui à 60 % du niveau de vie médian. Le niveau de vie 2019 n’est pas encore connu. Il s’agit d’une estimation à partir du seuil de pauvreté 2017 (1 041 euros mensuels) qui est revalorisé selon l’inflation observée entre 2017 et 2019. En 2019, l’estimation du seuil de pauvreté est de 1 070 euros mensuels.
</t>
    </r>
    <r>
      <rPr>
        <b/>
        <sz val="8"/>
        <color theme="1"/>
        <rFont val="Arial"/>
        <family val="2"/>
      </rPr>
      <t xml:space="preserve">Note &gt; </t>
    </r>
    <r>
      <rPr>
        <sz val="8"/>
        <color theme="1"/>
        <rFont val="Arial"/>
        <family val="2"/>
      </rPr>
      <t xml:space="preserve">Pour les couples, on suppose qu’un seul des membres travaille.
</t>
    </r>
    <r>
      <rPr>
        <b/>
        <sz val="8"/>
        <color theme="1"/>
        <rFont val="Arial"/>
        <family val="2"/>
      </rPr>
      <t>Lecture &gt;</t>
    </r>
    <r>
      <rPr>
        <sz val="8"/>
        <color theme="1"/>
        <rFont val="Arial"/>
        <family val="2"/>
      </rPr>
      <t xml:space="preserve"> Une personne seule avec un enfant et percevant un smic net à temps plein a un revenu disponible de 1 866 euros mensuels. Son niveau de vie s’établit à 1 435 euros mensuels, soit 134 % du seuil de pauvreté.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2020.
</t>
    </r>
    <r>
      <rPr>
        <b/>
        <sz val="8"/>
        <color theme="1"/>
        <rFont val="Arial"/>
        <family val="2"/>
      </rPr>
      <t>Sources &gt;</t>
    </r>
    <r>
      <rPr>
        <sz val="8"/>
        <color theme="1"/>
        <rFont val="Arial"/>
        <family val="2"/>
      </rPr>
      <t xml:space="preserve"> Cas types DREES ; Insee-DGFiP-CNAF-CNAV-CMSA, enquête Revenus fiscaux et sociaux (ERFS) 2017, pour le seuil de pauvreté.</t>
    </r>
  </si>
  <si>
    <r>
      <t xml:space="preserve">1. Le seuil de pauvreté considéré ici est celui à 60 % du niveau de vie médian. Le niveau de vie 2019 n’est pas encore connu. Il s’agit d’une estimation à partir du seuil de pauvreté 2017 (1 041 euros mensuels) qui est revalorisé selon l’inflation observée entre 2017 et 2019. En 2019, l’estimation du seuil de pauvreté est de 1 070 euros mensuels.
</t>
    </r>
    <r>
      <rPr>
        <b/>
        <sz val="8"/>
        <color theme="1"/>
        <rFont val="Arial"/>
        <family val="2"/>
      </rPr>
      <t>Note &gt;</t>
    </r>
    <r>
      <rPr>
        <sz val="8"/>
        <color theme="1"/>
        <rFont val="Arial"/>
        <family val="2"/>
      </rPr>
      <t xml:space="preserve"> Pour les couples, on suppose qu’un seul des membres travaille.
</t>
    </r>
    <r>
      <rPr>
        <b/>
        <sz val="8"/>
        <color theme="1"/>
        <rFont val="Arial"/>
        <family val="2"/>
      </rPr>
      <t>Lecture &gt;</t>
    </r>
    <r>
      <rPr>
        <sz val="8"/>
        <color theme="1"/>
        <rFont val="Arial"/>
        <family val="2"/>
      </rPr>
      <t xml:space="preserve"> Un ménage constitué d’un couple sans enfant a un niveau de vie de 701 euros mensuels sans revenu d’activité, de 948 euros avec 0,5 smic et de 1 152 euros avec 1 smic.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2020.
</t>
    </r>
    <r>
      <rPr>
        <b/>
        <sz val="8"/>
        <color theme="1"/>
        <rFont val="Arial"/>
        <family val="2"/>
      </rPr>
      <t xml:space="preserve">Sources &gt; </t>
    </r>
    <r>
      <rPr>
        <sz val="8"/>
        <color theme="1"/>
        <rFont val="Arial"/>
        <family val="2"/>
      </rPr>
      <t>Cas types DREES ; Insee-DGFiP-CNAF-CNAV-CMSA, enquête Revenus fiscaux et sociaux (ERFS) 2017, pour le seuil de pauvreté.</t>
    </r>
  </si>
  <si>
    <r>
      <rPr>
        <b/>
        <sz val="8"/>
        <color theme="1"/>
        <rFont val="Arial"/>
        <family val="2"/>
      </rPr>
      <t>Notes &gt;</t>
    </r>
    <r>
      <rPr>
        <sz val="8"/>
        <color theme="1"/>
        <rFont val="Arial"/>
        <family val="2"/>
      </rPr>
      <t xml:space="preserve"> Au 1</t>
    </r>
    <r>
      <rPr>
        <vertAlign val="superscript"/>
        <sz val="8"/>
        <color theme="1"/>
        <rFont val="Arial"/>
        <family val="2"/>
      </rPr>
      <t>er</t>
    </r>
    <r>
      <rPr>
        <sz val="8"/>
        <color theme="1"/>
        <rFont val="Arial"/>
        <family val="2"/>
      </rPr>
      <t xml:space="preserve"> janvier 2020, le smic net mensuel à temps plein est de 1 219 euros. Pour rappels, dans cette fiche, 
les ménages sont supposés ne pas avoir d’autres revenus que d’éventuels revenus d’activité et des prestations sociales. 
Par ailleurs, pour les couples, on suppose qu’un seul des membres travaille : cela affecte le point de sortie de la prime d’activité car cela signifie qu’un seul des deux membres peut bénéficier de la bonification individuelle. Dans ces cas types, le revenu d’activité part de 0 et augmente avec un pas de 2,5 % du smic net. Est considéré comme seuil de sortie le premier point 
où le montant de la prestation considérée est nul. 
</t>
    </r>
    <r>
      <rPr>
        <b/>
        <sz val="8"/>
        <color theme="1"/>
        <rFont val="Arial"/>
        <family val="2"/>
      </rPr>
      <t>Lecture &gt;</t>
    </r>
    <r>
      <rPr>
        <sz val="8"/>
        <color theme="1"/>
        <rFont val="Arial"/>
        <family val="2"/>
      </rPr>
      <t xml:space="preserve"> Un ménage constitué d’une personne seule sans enfant ne perçoit plus le RSA lorsqu’il a un revenu d’activité 
supérieur à environ 43 % du smic net mensuel à temps plein, soit 518 euros.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2020.
</t>
    </r>
    <r>
      <rPr>
        <b/>
        <sz val="8"/>
        <color theme="1"/>
        <rFont val="Arial"/>
        <family val="2"/>
      </rPr>
      <t xml:space="preserve">Source &gt; </t>
    </r>
    <r>
      <rPr>
        <sz val="8"/>
        <color theme="1"/>
        <rFont val="Arial"/>
        <family val="2"/>
      </rPr>
      <t>Cas types DREES.</t>
    </r>
  </si>
  <si>
    <r>
      <rPr>
        <b/>
        <sz val="8"/>
        <color theme="1"/>
        <rFont val="Arial"/>
        <family val="2"/>
      </rPr>
      <t>Note &gt;</t>
    </r>
    <r>
      <rPr>
        <sz val="8"/>
        <color theme="1"/>
        <rFont val="Arial"/>
        <family val="2"/>
      </rPr>
      <t xml:space="preserve"> Pour les couples, on suppose qu’un seul des membres travaille.
</t>
    </r>
    <r>
      <rPr>
        <b/>
        <sz val="8"/>
        <color theme="1"/>
        <rFont val="Arial"/>
        <family val="2"/>
      </rPr>
      <t>Lecture &gt;</t>
    </r>
    <r>
      <rPr>
        <sz val="8"/>
        <color theme="1"/>
        <rFont val="Arial"/>
        <family val="2"/>
      </rPr>
      <t xml:space="preserve"> Une personne seule sans enfant et sans revenu d’activité a un niveau de vie mensuel de 776 euros perçus grâce aux transferts sociaux. Cela correspond à un niveau de vie inférieur de 47 % à celui d’une personne seule sans enfant ayant un revenu d’activité égal à un smic net à temps plein (1 454 euros).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2020.
</t>
    </r>
    <r>
      <rPr>
        <b/>
        <sz val="8"/>
        <color theme="1"/>
        <rFont val="Arial"/>
        <family val="2"/>
      </rPr>
      <t>Source &gt;</t>
    </r>
    <r>
      <rPr>
        <sz val="8"/>
        <color theme="1"/>
        <rFont val="Arial"/>
        <family val="2"/>
      </rPr>
      <t xml:space="preserve"> Cas types DREES.</t>
    </r>
  </si>
  <si>
    <t xml:space="preserve">Graphique 3. Niveau de vie mensuel d’un ménage, selon son revenu d’activité net et sa composition familiale </t>
  </si>
  <si>
    <r>
      <t xml:space="preserve">1. Le seuil de pauvreté considéré ici est celui à 60 % du niveau de vie médian. Le seuil de pauvreté 2019 n’est pas encore connu. Il s’agit d’une estimation à partir du seuil de pauvreté 2017 (1 041 euros mensuels) qui est revalorisé selon l’inflation observée entre 2017 et 2019. En 2019, l’estimation du seuil de pauvreté est de 1 070 euros mensuels.
</t>
    </r>
    <r>
      <rPr>
        <b/>
        <sz val="8"/>
        <color theme="1"/>
        <rFont val="Arial"/>
        <family val="2"/>
      </rPr>
      <t>Note &gt;</t>
    </r>
    <r>
      <rPr>
        <sz val="8"/>
        <color theme="1"/>
        <rFont val="Arial"/>
        <family val="2"/>
      </rPr>
      <t xml:space="preserve"> Pour les couples, on fait l’hypothèse qu’une seule personne peut être éligible à l’ASS, à l’Aspa ou à l’AAH. 
</t>
    </r>
    <r>
      <rPr>
        <b/>
        <sz val="8"/>
        <color theme="1"/>
        <rFont val="Arial"/>
        <family val="2"/>
      </rPr>
      <t>Lecture &gt;</t>
    </r>
    <r>
      <rPr>
        <sz val="8"/>
        <color theme="1"/>
        <rFont val="Arial"/>
        <family val="2"/>
      </rPr>
      <t xml:space="preserve"> Une personne seule sans enfant et sans ressources qui perçoit l’ASS a un niveau de vie de 792 euros mensuels, soit 74 % du seuil de pauvreté.
</t>
    </r>
    <r>
      <rPr>
        <b/>
        <sz val="8"/>
        <color theme="1"/>
        <rFont val="Arial"/>
        <family val="2"/>
      </rPr>
      <t xml:space="preserve">Champ &gt; </t>
    </r>
    <r>
      <rPr>
        <sz val="8"/>
        <color theme="1"/>
        <rFont val="Arial"/>
        <family val="2"/>
      </rPr>
      <t>France métropolitaine au 1</t>
    </r>
    <r>
      <rPr>
        <vertAlign val="superscript"/>
        <sz val="8"/>
        <color theme="1"/>
        <rFont val="Arial"/>
        <family val="2"/>
      </rPr>
      <t>er</t>
    </r>
    <r>
      <rPr>
        <sz val="8"/>
        <color theme="1"/>
        <rFont val="Arial"/>
        <family val="2"/>
      </rPr>
      <t xml:space="preserve"> janvier 2020.
</t>
    </r>
    <r>
      <rPr>
        <b/>
        <sz val="8"/>
        <color theme="1"/>
        <rFont val="Arial"/>
        <family val="2"/>
      </rPr>
      <t xml:space="preserve">Sources &gt; </t>
    </r>
    <r>
      <rPr>
        <sz val="8"/>
        <color theme="1"/>
        <rFont val="Arial"/>
        <family val="2"/>
      </rPr>
      <t>Cas types DREES ; Insee-DGFiP-CNAF-CNAV-CMSA, enquête Revenus fiscaux et sociaux (ERFS) 2017, pour le seuil de pauvreté.</t>
    </r>
  </si>
  <si>
    <r>
      <rPr>
        <b/>
        <sz val="8"/>
        <color theme="1"/>
        <rFont val="Arial"/>
        <family val="2"/>
      </rPr>
      <t xml:space="preserve">Note &gt; </t>
    </r>
    <r>
      <rPr>
        <sz val="8"/>
        <color theme="1"/>
        <rFont val="Arial"/>
        <family val="2"/>
      </rPr>
      <t xml:space="preserve">À partir d’environ 1,15 smic, la courbe associée au revenu disponible décroche pour se situer en dessous de la somme des revenus considérés : la partie située entre cette somme et le revenu disponible représente le versement de l’impôt sur le revenu.
</t>
    </r>
    <r>
      <rPr>
        <b/>
        <sz val="8"/>
        <color theme="1"/>
        <rFont val="Arial"/>
        <family val="2"/>
      </rPr>
      <t>Lecture &gt;</t>
    </r>
    <r>
      <rPr>
        <sz val="8"/>
        <color theme="1"/>
        <rFont val="Arial"/>
        <family val="2"/>
      </rPr>
      <t xml:space="preserve"> Un ménage constitué d’une personne seule, sans enfant, locataire et sans revenu d’activité perçoit 270 euros d’aide au logement et 505 euros de RSA (y compris prime de Noël) par mois.
</t>
    </r>
    <r>
      <rPr>
        <b/>
        <sz val="8"/>
        <color theme="1"/>
        <rFont val="Arial"/>
        <family val="2"/>
      </rPr>
      <t xml:space="preserve">Champ &gt; </t>
    </r>
    <r>
      <rPr>
        <sz val="8"/>
        <color theme="1"/>
        <rFont val="Arial"/>
        <family val="2"/>
      </rPr>
      <t>France métropolitaine au 1</t>
    </r>
    <r>
      <rPr>
        <vertAlign val="superscript"/>
        <sz val="8"/>
        <color theme="1"/>
        <rFont val="Arial"/>
        <family val="2"/>
      </rPr>
      <t>er</t>
    </r>
    <r>
      <rPr>
        <sz val="8"/>
        <color theme="1"/>
        <rFont val="Arial"/>
        <family val="2"/>
      </rPr>
      <t xml:space="preserve"> janvier 2020.
</t>
    </r>
    <r>
      <rPr>
        <b/>
        <sz val="8"/>
        <color theme="1"/>
        <rFont val="Arial"/>
        <family val="2"/>
      </rPr>
      <t>Source &gt;</t>
    </r>
    <r>
      <rPr>
        <sz val="8"/>
        <color theme="1"/>
        <rFont val="Arial"/>
        <family val="2"/>
      </rPr>
      <t xml:space="preserve"> Cas types DREES.</t>
    </r>
  </si>
  <si>
    <t xml:space="preserve">Revenus d’activité mensuel net (en % du smic net à temps plein)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</si>
</sst>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i/>
      <sz val="8"/>
      <color theme="1"/>
      <name val="Arial"/>
      <family val="2"/>
    </font>
    <font>
      <vertAlign val="superscript"/>
      <sz val="8"/>
      <color theme="1"/>
      <name val="Arial"/>
      <family val="2"/>
    </font>
    <font>
      <sz val="8"/>
      <color rgb="FFFF0000"/>
      <name val="Arial"/>
      <family val="2"/>
    </font>
    <font>
      <sz val="8"/>
      <name val="Arial"/>
      <family val="2"/>
    </font>
    <font>
      <vertAlign val="superscript"/>
      <sz val="8"/>
      <name val="Arial"/>
      <family val="2"/>
    </font>
  </fonts>
  <fills count="5">
    <fill>
      <patternFill patternType="none"/>
    </fill>
    <fill>
      <patternFill patternType="gray125"/>
    </fill>
    <fill>
      <patternFill patternType="solid">
        <fgColor theme="0"/>
        <bgColor rgb="FF000000"/>
      </patternFill>
    </fill>
    <fill>
      <patternFill patternType="solid">
        <fgColor theme="0"/>
        <bgColor indexed="64"/>
      </patternFill>
    </fill>
    <fill>
      <patternFill patternType="solid">
        <fgColor rgb="FFC5D9F1"/>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thin">
        <color theme="0"/>
      </top>
      <bottom style="thin">
        <color theme="0"/>
      </bottom>
      <diagonal/>
    </border>
    <border>
      <left style="hair">
        <color indexed="64"/>
      </left>
      <right style="hair">
        <color indexed="64"/>
      </right>
      <top style="thin">
        <color theme="0"/>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theme="0"/>
      </bottom>
      <diagonal/>
    </border>
    <border>
      <left style="hair">
        <color indexed="64"/>
      </left>
      <right style="hair">
        <color indexed="64"/>
      </right>
      <top style="thin">
        <color theme="0"/>
      </top>
      <bottom style="hair">
        <color indexed="64"/>
      </bottom>
      <diagonal/>
    </border>
    <border>
      <left/>
      <right style="hair">
        <color indexed="64"/>
      </right>
      <top/>
      <bottom style="hair">
        <color indexed="64"/>
      </bottom>
      <diagonal/>
    </border>
    <border>
      <left style="hair">
        <color indexed="64"/>
      </left>
      <right style="hair">
        <color indexed="64"/>
      </right>
      <top/>
      <bottom style="thin">
        <color theme="0"/>
      </bottom>
      <diagonal/>
    </border>
    <border>
      <left/>
      <right style="hair">
        <color indexed="64"/>
      </right>
      <top/>
      <bottom/>
      <diagonal/>
    </border>
    <border>
      <left/>
      <right style="hair">
        <color indexed="64"/>
      </right>
      <top style="hair">
        <color indexed="64"/>
      </top>
      <bottom style="hair">
        <color indexed="64"/>
      </bottom>
      <diagonal/>
    </border>
    <border>
      <left/>
      <right/>
      <top style="hair">
        <color indexed="64"/>
      </top>
      <bottom/>
      <diagonal/>
    </border>
  </borders>
  <cellStyleXfs count="2">
    <xf numFmtId="0" fontId="0" fillId="0" borderId="0"/>
    <xf numFmtId="9" fontId="1" fillId="0" borderId="0" applyFont="0" applyFill="0" applyBorder="0" applyAlignment="0" applyProtection="0"/>
  </cellStyleXfs>
  <cellXfs count="115">
    <xf numFmtId="0" fontId="0" fillId="0" borderId="0" xfId="0"/>
    <xf numFmtId="0" fontId="2" fillId="0" borderId="0" xfId="0" applyFont="1" applyAlignment="1">
      <alignment horizontal="left" vertical="center"/>
    </xf>
    <xf numFmtId="0" fontId="3" fillId="0" borderId="0" xfId="0" applyFont="1" applyFill="1"/>
    <xf numFmtId="0" fontId="3" fillId="0" borderId="0" xfId="0" applyFont="1"/>
    <xf numFmtId="3" fontId="3" fillId="0" borderId="0" xfId="0" applyNumberFormat="1" applyFont="1"/>
    <xf numFmtId="3" fontId="3" fillId="0" borderId="3"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0" fontId="3" fillId="4" borderId="4" xfId="0" applyFont="1" applyFill="1" applyBorder="1" applyAlignment="1" applyProtection="1">
      <alignment horizontal="center" vertical="center" wrapText="1"/>
    </xf>
    <xf numFmtId="3" fontId="3" fillId="0" borderId="1" xfId="0" applyNumberFormat="1" applyFont="1" applyBorder="1" applyAlignment="1">
      <alignment horizontal="center" vertical="center"/>
    </xf>
    <xf numFmtId="3" fontId="3" fillId="0" borderId="1" xfId="0" applyNumberFormat="1" applyFont="1" applyFill="1" applyBorder="1" applyAlignment="1">
      <alignment horizontal="center" vertical="center" wrapText="1"/>
    </xf>
    <xf numFmtId="164" fontId="6" fillId="4" borderId="0" xfId="1" applyNumberFormat="1" applyFont="1" applyFill="1" applyBorder="1" applyAlignment="1" applyProtection="1">
      <alignment horizontal="center"/>
    </xf>
    <xf numFmtId="164" fontId="3" fillId="4" borderId="0" xfId="1" applyNumberFormat="1" applyFont="1" applyFill="1" applyBorder="1" applyAlignment="1" applyProtection="1">
      <alignment horizontal="center"/>
    </xf>
    <xf numFmtId="0" fontId="2" fillId="0" borderId="6" xfId="0" applyFont="1" applyBorder="1" applyAlignment="1">
      <alignment horizontal="justify" vertical="top" wrapText="1"/>
    </xf>
    <xf numFmtId="0" fontId="2" fillId="0" borderId="0" xfId="0" applyFont="1" applyAlignment="1">
      <alignment vertical="center"/>
    </xf>
    <xf numFmtId="0" fontId="3" fillId="0" borderId="0" xfId="0" applyFont="1" applyAlignment="1">
      <alignment vertical="top" wrapText="1"/>
    </xf>
    <xf numFmtId="0" fontId="3" fillId="0" borderId="9" xfId="0" applyFont="1" applyBorder="1"/>
    <xf numFmtId="0" fontId="3" fillId="0" borderId="8" xfId="0" applyFont="1" applyBorder="1"/>
    <xf numFmtId="0" fontId="3" fillId="0" borderId="10" xfId="0" applyFont="1" applyBorder="1"/>
    <xf numFmtId="0" fontId="3" fillId="0" borderId="11" xfId="0" applyFont="1" applyBorder="1" applyAlignment="1">
      <alignment wrapText="1"/>
    </xf>
    <xf numFmtId="0" fontId="2" fillId="0" borderId="6" xfId="0" applyFont="1" applyBorder="1" applyAlignment="1">
      <alignment horizontal="center" vertical="center"/>
    </xf>
    <xf numFmtId="0" fontId="2" fillId="0" borderId="12" xfId="0" applyFont="1" applyBorder="1"/>
    <xf numFmtId="3" fontId="3" fillId="3" borderId="8" xfId="0" applyNumberFormat="1" applyFont="1" applyFill="1" applyBorder="1" applyAlignment="1">
      <alignment horizontal="right" vertical="center" indent="2"/>
    </xf>
    <xf numFmtId="3" fontId="3" fillId="2" borderId="8" xfId="0" applyNumberFormat="1" applyFont="1" applyFill="1" applyBorder="1" applyAlignment="1" applyProtection="1">
      <alignment horizontal="right" vertical="center" indent="2"/>
    </xf>
    <xf numFmtId="3" fontId="3" fillId="3" borderId="8" xfId="0" applyNumberFormat="1" applyFont="1" applyFill="1" applyBorder="1" applyAlignment="1">
      <alignment horizontal="right" vertical="center" indent="3"/>
    </xf>
    <xf numFmtId="3" fontId="3" fillId="2" borderId="8" xfId="0" applyNumberFormat="1" applyFont="1" applyFill="1" applyBorder="1" applyAlignment="1" applyProtection="1">
      <alignment horizontal="right" vertical="center" indent="3"/>
    </xf>
    <xf numFmtId="3" fontId="3" fillId="3" borderId="8" xfId="0" applyNumberFormat="1" applyFont="1" applyFill="1" applyBorder="1" applyAlignment="1">
      <alignment horizontal="right" vertical="center" indent="4"/>
    </xf>
    <xf numFmtId="3" fontId="3" fillId="2" borderId="8" xfId="0" applyNumberFormat="1" applyFont="1" applyFill="1" applyBorder="1" applyAlignment="1" applyProtection="1">
      <alignment horizontal="right" vertical="center" indent="4"/>
    </xf>
    <xf numFmtId="3" fontId="2" fillId="3" borderId="7" xfId="0" applyNumberFormat="1" applyFont="1" applyFill="1" applyBorder="1" applyAlignment="1">
      <alignment horizontal="right" vertical="center" indent="4"/>
    </xf>
    <xf numFmtId="1" fontId="3" fillId="3" borderId="11" xfId="1" applyNumberFormat="1" applyFont="1" applyFill="1" applyBorder="1" applyAlignment="1">
      <alignment horizontal="right" vertical="center" indent="4"/>
    </xf>
    <xf numFmtId="0" fontId="3" fillId="0" borderId="0" xfId="0" applyFont="1" applyAlignment="1">
      <alignment horizontal="right" indent="4"/>
    </xf>
    <xf numFmtId="0" fontId="3" fillId="0" borderId="6" xfId="0" applyFont="1" applyBorder="1" applyAlignment="1">
      <alignment horizontal="center" vertical="center" wrapText="1"/>
    </xf>
    <xf numFmtId="3" fontId="3" fillId="0" borderId="6" xfId="0" applyNumberFormat="1" applyFont="1" applyBorder="1" applyAlignment="1">
      <alignment horizontal="right" vertical="center" indent="4"/>
    </xf>
    <xf numFmtId="0" fontId="3" fillId="0" borderId="15" xfId="0" applyFont="1" applyBorder="1"/>
    <xf numFmtId="0" fontId="3" fillId="0" borderId="6" xfId="0" applyFont="1" applyBorder="1"/>
    <xf numFmtId="3" fontId="3" fillId="3" borderId="6" xfId="0" applyNumberFormat="1" applyFont="1" applyFill="1" applyBorder="1" applyAlignment="1">
      <alignment horizontal="right" vertical="center" indent="2"/>
    </xf>
    <xf numFmtId="0" fontId="2" fillId="0" borderId="8" xfId="0" applyFont="1" applyBorder="1"/>
    <xf numFmtId="3" fontId="2" fillId="3" borderId="8" xfId="0" applyNumberFormat="1" applyFont="1" applyFill="1" applyBorder="1" applyAlignment="1">
      <alignment horizontal="right" vertical="center" indent="2"/>
    </xf>
    <xf numFmtId="0" fontId="7" fillId="0" borderId="13" xfId="0" applyFont="1" applyBorder="1" applyAlignment="1">
      <alignment horizontal="left" wrapText="1"/>
    </xf>
    <xf numFmtId="1" fontId="7" fillId="3" borderId="11" xfId="1" applyNumberFormat="1" applyFont="1" applyFill="1" applyBorder="1" applyAlignment="1">
      <alignment horizontal="right" vertical="center" indent="2"/>
    </xf>
    <xf numFmtId="0" fontId="2" fillId="0" borderId="7" xfId="0" applyFont="1" applyBorder="1"/>
    <xf numFmtId="1" fontId="3" fillId="2" borderId="8" xfId="1" applyNumberFormat="1" applyFont="1" applyFill="1" applyBorder="1" applyAlignment="1" applyProtection="1">
      <alignment horizontal="right" vertical="center" indent="2"/>
    </xf>
    <xf numFmtId="3" fontId="3" fillId="2" borderId="8" xfId="1" applyNumberFormat="1" applyFont="1" applyFill="1" applyBorder="1" applyAlignment="1" applyProtection="1">
      <alignment horizontal="right" vertical="center" indent="2"/>
    </xf>
    <xf numFmtId="0" fontId="4" fillId="0" borderId="8" xfId="0" applyFont="1" applyBorder="1"/>
    <xf numFmtId="3" fontId="4" fillId="2" borderId="8" xfId="1" applyNumberFormat="1" applyFont="1" applyFill="1" applyBorder="1" applyAlignment="1" applyProtection="1">
      <alignment horizontal="right" vertical="center" indent="2"/>
    </xf>
    <xf numFmtId="3" fontId="3" fillId="2" borderId="7" xfId="1" applyNumberFormat="1" applyFont="1" applyFill="1" applyBorder="1" applyAlignment="1" applyProtection="1">
      <alignment horizontal="right" vertical="center" indent="2"/>
    </xf>
    <xf numFmtId="0" fontId="4" fillId="0" borderId="11" xfId="0" applyFont="1" applyBorder="1"/>
    <xf numFmtId="3" fontId="4" fillId="2" borderId="11" xfId="1" applyNumberFormat="1" applyFont="1" applyFill="1" applyBorder="1" applyAlignment="1" applyProtection="1">
      <alignment horizontal="right" vertical="center" indent="2"/>
    </xf>
    <xf numFmtId="3" fontId="4" fillId="0" borderId="11" xfId="0" applyNumberFormat="1" applyFont="1" applyBorder="1" applyAlignment="1">
      <alignment horizontal="right" vertical="center" indent="2"/>
    </xf>
    <xf numFmtId="1" fontId="3" fillId="0" borderId="0" xfId="0" applyNumberFormat="1" applyFont="1"/>
    <xf numFmtId="0" fontId="3" fillId="0" borderId="0" xfId="0" applyFont="1" applyBorder="1"/>
    <xf numFmtId="0" fontId="3" fillId="0" borderId="8" xfId="0" applyFont="1" applyBorder="1" applyAlignment="1">
      <alignment horizontal="left" vertical="center" wrapText="1"/>
    </xf>
    <xf numFmtId="3" fontId="3" fillId="0" borderId="15" xfId="0" applyNumberFormat="1" applyFont="1" applyBorder="1" applyAlignment="1">
      <alignment horizontal="right" vertical="center" indent="3"/>
    </xf>
    <xf numFmtId="3" fontId="3" fillId="0" borderId="8" xfId="0" applyNumberFormat="1" applyFont="1" applyBorder="1" applyAlignment="1">
      <alignment horizontal="right" vertical="center" indent="3"/>
    </xf>
    <xf numFmtId="0" fontId="4" fillId="0" borderId="13" xfId="0" applyFont="1" applyBorder="1" applyAlignment="1">
      <alignment horizontal="left" wrapText="1"/>
    </xf>
    <xf numFmtId="3" fontId="4" fillId="0" borderId="13" xfId="1" applyNumberFormat="1" applyFont="1" applyBorder="1" applyAlignment="1">
      <alignment horizontal="right" vertical="center" indent="3"/>
    </xf>
    <xf numFmtId="0" fontId="3" fillId="0" borderId="15" xfId="0" applyFont="1" applyBorder="1" applyAlignment="1">
      <alignment horizontal="left" wrapText="1"/>
    </xf>
    <xf numFmtId="0" fontId="4" fillId="0" borderId="11" xfId="0" applyFont="1" applyBorder="1" applyAlignment="1">
      <alignment horizontal="left" wrapText="1"/>
    </xf>
    <xf numFmtId="3" fontId="4" fillId="0" borderId="11" xfId="1" applyNumberFormat="1" applyFont="1" applyBorder="1" applyAlignment="1">
      <alignment horizontal="right" vertical="center" indent="3"/>
    </xf>
    <xf numFmtId="0" fontId="3" fillId="0" borderId="1" xfId="0" applyFont="1" applyBorder="1"/>
    <xf numFmtId="165" fontId="3" fillId="0" borderId="1" xfId="0" applyNumberFormat="1" applyFont="1" applyBorder="1"/>
    <xf numFmtId="1" fontId="3" fillId="0" borderId="1" xfId="0" applyNumberFormat="1" applyFont="1" applyBorder="1"/>
    <xf numFmtId="3" fontId="3" fillId="0" borderId="1" xfId="0" applyNumberFormat="1" applyFont="1" applyBorder="1"/>
    <xf numFmtId="0" fontId="3" fillId="0" borderId="0" xfId="0" applyFont="1" applyAlignment="1">
      <alignment horizontal="left" vertical="center" wrapText="1"/>
    </xf>
    <xf numFmtId="0" fontId="3" fillId="0" borderId="6" xfId="0" applyFont="1" applyFill="1" applyBorder="1" applyAlignment="1">
      <alignment horizontal="center" vertical="center" wrapText="1"/>
    </xf>
    <xf numFmtId="0" fontId="3" fillId="3" borderId="6" xfId="0" applyFont="1" applyFill="1" applyBorder="1"/>
    <xf numFmtId="3" fontId="3" fillId="0" borderId="6" xfId="0" applyNumberFormat="1" applyFont="1" applyFill="1" applyBorder="1" applyAlignment="1">
      <alignment horizontal="center" vertical="center"/>
    </xf>
    <xf numFmtId="0" fontId="3" fillId="3" borderId="7" xfId="0" applyFont="1" applyFill="1" applyBorder="1"/>
    <xf numFmtId="3" fontId="3" fillId="3" borderId="7" xfId="0" applyNumberFormat="1" applyFont="1" applyFill="1" applyBorder="1" applyAlignment="1">
      <alignment horizontal="center" vertical="center"/>
    </xf>
    <xf numFmtId="3" fontId="3" fillId="0" borderId="7" xfId="0" applyNumberFormat="1" applyFont="1" applyFill="1" applyBorder="1" applyAlignment="1">
      <alignment horizontal="center" vertical="center"/>
    </xf>
    <xf numFmtId="0" fontId="3" fillId="3" borderId="8" xfId="0" applyFont="1" applyFill="1" applyBorder="1" applyAlignment="1">
      <alignment horizontal="left" vertical="center" wrapText="1"/>
    </xf>
    <xf numFmtId="3" fontId="3" fillId="3" borderId="8" xfId="0" applyNumberFormat="1" applyFont="1" applyFill="1" applyBorder="1" applyAlignment="1">
      <alignment horizontal="center" vertical="center"/>
    </xf>
    <xf numFmtId="3" fontId="3" fillId="0" borderId="8" xfId="0" applyNumberFormat="1" applyFont="1" applyFill="1" applyBorder="1" applyAlignment="1">
      <alignment horizontal="center" vertical="center"/>
    </xf>
    <xf numFmtId="0" fontId="3" fillId="3" borderId="8" xfId="0" applyFont="1" applyFill="1" applyBorder="1" applyAlignment="1">
      <alignment vertical="center" wrapText="1"/>
    </xf>
    <xf numFmtId="0" fontId="3" fillId="3" borderId="11" xfId="0" applyFont="1" applyFill="1" applyBorder="1"/>
    <xf numFmtId="3" fontId="3" fillId="0" borderId="11" xfId="0" applyNumberFormat="1" applyFont="1" applyFill="1" applyBorder="1" applyAlignment="1">
      <alignment horizontal="center" vertical="center"/>
    </xf>
    <xf numFmtId="0" fontId="2" fillId="3" borderId="7" xfId="0" applyFont="1" applyFill="1" applyBorder="1"/>
    <xf numFmtId="3" fontId="2" fillId="0" borderId="7" xfId="0" applyNumberFormat="1" applyFont="1" applyFill="1" applyBorder="1" applyAlignment="1">
      <alignment horizontal="center" vertical="center"/>
    </xf>
    <xf numFmtId="3" fontId="3" fillId="3" borderId="6" xfId="0" applyNumberFormat="1" applyFont="1" applyFill="1" applyBorder="1" applyAlignment="1">
      <alignment horizontal="right" vertical="center" indent="4"/>
    </xf>
    <xf numFmtId="0" fontId="2" fillId="0" borderId="7" xfId="0" applyFont="1" applyBorder="1" applyAlignment="1">
      <alignment horizontal="justify" vertical="top" wrapText="1"/>
    </xf>
    <xf numFmtId="1" fontId="3" fillId="3" borderId="7" xfId="0" applyNumberFormat="1" applyFont="1" applyFill="1" applyBorder="1" applyAlignment="1">
      <alignment horizontal="right" vertical="center" indent="4"/>
    </xf>
    <xf numFmtId="0" fontId="2" fillId="0" borderId="11" xfId="0" applyFont="1" applyBorder="1" applyAlignment="1">
      <alignment horizontal="left" vertical="top" wrapText="1"/>
    </xf>
    <xf numFmtId="1" fontId="3" fillId="0" borderId="11" xfId="1" applyNumberFormat="1" applyFont="1" applyBorder="1" applyAlignment="1">
      <alignment horizontal="right" vertical="center" wrapText="1" indent="4"/>
    </xf>
    <xf numFmtId="3" fontId="3" fillId="3" borderId="11" xfId="1" applyNumberFormat="1" applyFont="1" applyFill="1" applyBorder="1" applyAlignment="1">
      <alignment horizontal="right" vertical="center" wrapText="1" indent="4"/>
    </xf>
    <xf numFmtId="3" fontId="3" fillId="3" borderId="7" xfId="0" applyNumberFormat="1" applyFont="1" applyFill="1" applyBorder="1" applyAlignment="1">
      <alignment horizontal="right" vertical="center" wrapText="1" indent="4"/>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top" wrapText="1"/>
    </xf>
    <xf numFmtId="0" fontId="2" fillId="0" borderId="1" xfId="0" applyFont="1" applyBorder="1" applyAlignment="1">
      <alignment horizontal="center" vertical="top" wrapText="1"/>
    </xf>
    <xf numFmtId="0" fontId="3" fillId="0" borderId="0" xfId="0" applyFont="1" applyAlignment="1">
      <alignment horizontal="center" vertical="center" wrapText="1"/>
    </xf>
    <xf numFmtId="0" fontId="3" fillId="0" borderId="16" xfId="0" applyFont="1" applyBorder="1" applyAlignment="1">
      <alignment horizontal="center"/>
    </xf>
    <xf numFmtId="0" fontId="3" fillId="0" borderId="14" xfId="0" applyFont="1" applyBorder="1" applyAlignment="1">
      <alignment horizontal="center"/>
    </xf>
    <xf numFmtId="0" fontId="2" fillId="0" borderId="6" xfId="0" applyFont="1" applyBorder="1" applyAlignment="1">
      <alignment horizontal="center"/>
    </xf>
    <xf numFmtId="0" fontId="2" fillId="0" borderId="6" xfId="0" applyFont="1" applyBorder="1" applyAlignment="1">
      <alignment horizont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18" xfId="0" applyFont="1" applyBorder="1" applyAlignment="1">
      <alignment horizontal="left" vertical="center" wrapText="1"/>
    </xf>
    <xf numFmtId="0" fontId="3" fillId="0" borderId="0" xfId="0" applyFont="1" applyBorder="1" applyAlignment="1">
      <alignment horizontal="left" vertical="center" wrapText="1"/>
    </xf>
    <xf numFmtId="0" fontId="2" fillId="0" borderId="0" xfId="0" applyFont="1" applyAlignment="1">
      <alignment horizontal="left"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3" fillId="0" borderId="0" xfId="0" applyFont="1" applyAlignment="1">
      <alignment horizontal="left" vertical="center" wrapText="1"/>
    </xf>
    <xf numFmtId="0" fontId="2" fillId="0" borderId="6" xfId="0" applyFont="1" applyBorder="1" applyAlignment="1">
      <alignment horizontal="justify" vertical="top" wrapText="1"/>
    </xf>
    <xf numFmtId="0" fontId="3" fillId="0" borderId="6" xfId="0" applyFont="1" applyBorder="1" applyAlignment="1">
      <alignment horizontal="left" vertical="center" wrapText="1"/>
    </xf>
    <xf numFmtId="0" fontId="3" fillId="0" borderId="6" xfId="0" applyFont="1" applyBorder="1" applyAlignment="1">
      <alignment horizontal="center" vertical="top" wrapText="1"/>
    </xf>
    <xf numFmtId="0" fontId="3" fillId="0" borderId="1" xfId="0" applyFont="1" applyBorder="1" applyAlignment="1">
      <alignment horizontal="center"/>
    </xf>
    <xf numFmtId="1" fontId="3" fillId="0" borderId="8" xfId="0" applyNumberFormat="1" applyFont="1" applyFill="1" applyBorder="1" applyAlignment="1">
      <alignment horizontal="center" vertical="center"/>
    </xf>
    <xf numFmtId="1" fontId="3" fillId="0" borderId="11" xfId="0" applyNumberFormat="1" applyFont="1" applyFill="1" applyBorder="1" applyAlignment="1">
      <alignment horizontal="center" vertical="center"/>
    </xf>
    <xf numFmtId="0" fontId="4" fillId="3" borderId="14" xfId="0" applyFont="1" applyFill="1" applyBorder="1" applyAlignment="1">
      <alignment horizontal="center" vertical="center"/>
    </xf>
    <xf numFmtId="0" fontId="4" fillId="3" borderId="17" xfId="0" applyFont="1" applyFill="1" applyBorder="1" applyAlignment="1">
      <alignment horizontal="center" vertical="center"/>
    </xf>
    <xf numFmtId="0" fontId="3" fillId="0" borderId="6" xfId="0" applyFont="1" applyFill="1" applyBorder="1" applyAlignment="1">
      <alignment horizontal="center"/>
    </xf>
    <xf numFmtId="0" fontId="3" fillId="3" borderId="8" xfId="0" applyFont="1" applyFill="1" applyBorder="1" applyAlignment="1">
      <alignment horizontal="left" vertical="center" wrapText="1"/>
    </xf>
    <xf numFmtId="0" fontId="3" fillId="3" borderId="11" xfId="0" applyFont="1" applyFill="1" applyBorder="1" applyAlignment="1">
      <alignment horizontal="left" vertic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rome.hananel\Mes%20Documents%20Locaux\Fiche%204\Ancien\maquette_graphe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erome.hananel\Mes%20Documents%20Locaux\Fiche%204\Ancien\Maquette_cas_types_bre_2019_corrRSAR0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erome.hananel\Mes%20Documents%20Locaux\Fiche%204\Ancien\maquette_graphe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ire"/>
      <sheetName val="Barème"/>
      <sheetName val="Base"/>
    </sheetNames>
    <sheetDataSet>
      <sheetData sheetId="0"/>
      <sheetData sheetId="1">
        <row r="50">
          <cell r="B50">
            <v>3.0500000000000002E-3</v>
          </cell>
        </row>
        <row r="68">
          <cell r="B68">
            <v>15</v>
          </cell>
        </row>
        <row r="230">
          <cell r="B230">
            <v>5.0000000000000001E-3</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ire"/>
      <sheetName val="Barème"/>
      <sheetName val="Base"/>
    </sheetNames>
    <sheetDataSet>
      <sheetData sheetId="0" refreshError="1"/>
      <sheetData sheetId="1">
        <row r="69">
          <cell r="B69">
            <v>5</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ire"/>
      <sheetName val="Barème"/>
      <sheetName val="Base"/>
    </sheetNames>
    <sheetDataSet>
      <sheetData sheetId="0"/>
      <sheetData sheetId="1">
        <row r="298">
          <cell r="B298">
            <v>1149.07</v>
          </cell>
        </row>
      </sheetData>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94"/>
  <sheetViews>
    <sheetView showGridLines="0" topLeftCell="A70" zoomScaleNormal="100" workbookViewId="0">
      <selection activeCell="B89" sqref="B89:G94"/>
    </sheetView>
  </sheetViews>
  <sheetFormatPr baseColWidth="10" defaultColWidth="10.81640625" defaultRowHeight="10" x14ac:dyDescent="0.2"/>
  <cols>
    <col min="1" max="1" width="10.81640625" style="3"/>
    <col min="2" max="3" width="16" style="3" customWidth="1"/>
    <col min="4" max="4" width="17.453125" style="3" customWidth="1"/>
    <col min="5" max="5" width="14.81640625" style="3" customWidth="1"/>
    <col min="6" max="6" width="14" style="3" customWidth="1"/>
    <col min="7" max="7" width="17.453125" style="3" customWidth="1"/>
    <col min="8" max="16384" width="10.81640625" style="3"/>
  </cols>
  <sheetData>
    <row r="1" spans="2:7" x14ac:dyDescent="0.2">
      <c r="B1" s="88" t="s">
        <v>64</v>
      </c>
      <c r="C1" s="88"/>
      <c r="D1" s="88"/>
      <c r="E1" s="88"/>
      <c r="F1" s="88"/>
      <c r="G1" s="88"/>
    </row>
    <row r="2" spans="2:7" x14ac:dyDescent="0.2">
      <c r="B2" s="88"/>
      <c r="C2" s="88"/>
      <c r="D2" s="88"/>
      <c r="E2" s="88"/>
      <c r="F2" s="88"/>
      <c r="G2" s="88"/>
    </row>
    <row r="4" spans="2:7" ht="15" customHeight="1" x14ac:dyDescent="0.2">
      <c r="B4" s="90" t="s">
        <v>50</v>
      </c>
      <c r="C4" s="90" t="s">
        <v>41</v>
      </c>
      <c r="D4" s="84" t="s">
        <v>21</v>
      </c>
      <c r="E4" s="85" t="s">
        <v>42</v>
      </c>
      <c r="F4" s="84" t="s">
        <v>15</v>
      </c>
      <c r="G4" s="84" t="s">
        <v>16</v>
      </c>
    </row>
    <row r="5" spans="2:7" ht="15" customHeight="1" x14ac:dyDescent="0.2">
      <c r="B5" s="90"/>
      <c r="C5" s="90"/>
      <c r="D5" s="84"/>
      <c r="E5" s="86"/>
      <c r="F5" s="84"/>
      <c r="G5" s="84"/>
    </row>
    <row r="6" spans="2:7" x14ac:dyDescent="0.2">
      <c r="B6" s="90"/>
      <c r="C6" s="90"/>
      <c r="D6" s="84"/>
      <c r="E6" s="87"/>
      <c r="F6" s="84"/>
      <c r="G6" s="84"/>
    </row>
    <row r="7" spans="2:7" x14ac:dyDescent="0.2">
      <c r="B7" s="59">
        <v>0</v>
      </c>
      <c r="C7" s="59">
        <v>0</v>
      </c>
      <c r="D7" s="60">
        <v>505.27536666666663</v>
      </c>
      <c r="E7" s="60">
        <v>0</v>
      </c>
      <c r="F7" s="60">
        <v>270.26190000000003</v>
      </c>
      <c r="G7" s="61">
        <v>775.53726666666671</v>
      </c>
    </row>
    <row r="8" spans="2:7" x14ac:dyDescent="0.2">
      <c r="B8" s="59">
        <v>2.5</v>
      </c>
      <c r="C8" s="59">
        <v>30.471655215312495</v>
      </c>
      <c r="D8" s="60">
        <v>474.80371145135416</v>
      </c>
      <c r="E8" s="60">
        <v>18.494771132933881</v>
      </c>
      <c r="F8" s="60">
        <v>270.26190000000003</v>
      </c>
      <c r="G8" s="61">
        <v>794.03203779960052</v>
      </c>
    </row>
    <row r="9" spans="2:7" x14ac:dyDescent="0.2">
      <c r="B9" s="59">
        <v>5</v>
      </c>
      <c r="C9" s="59">
        <v>60.94331043062499</v>
      </c>
      <c r="D9" s="60">
        <v>444.33205623604169</v>
      </c>
      <c r="E9" s="60">
        <v>36.989542265867875</v>
      </c>
      <c r="F9" s="60">
        <v>270.26190000000003</v>
      </c>
      <c r="G9" s="61">
        <v>812.52680893253455</v>
      </c>
    </row>
    <row r="10" spans="2:7" x14ac:dyDescent="0.2">
      <c r="B10" s="59">
        <v>7.5</v>
      </c>
      <c r="C10" s="59">
        <v>91.414965645937485</v>
      </c>
      <c r="D10" s="60">
        <v>413.86040102072917</v>
      </c>
      <c r="E10" s="60">
        <v>55.48431339880176</v>
      </c>
      <c r="F10" s="60">
        <v>270.26190000000003</v>
      </c>
      <c r="G10" s="61">
        <v>831.02158006546847</v>
      </c>
    </row>
    <row r="11" spans="2:7" x14ac:dyDescent="0.2">
      <c r="B11" s="59">
        <v>10</v>
      </c>
      <c r="C11" s="59">
        <v>121.88662086124998</v>
      </c>
      <c r="D11" s="60">
        <v>383.38874580541665</v>
      </c>
      <c r="E11" s="60">
        <v>73.979084531735637</v>
      </c>
      <c r="F11" s="60">
        <v>270.26190000000003</v>
      </c>
      <c r="G11" s="61">
        <v>849.51635119840228</v>
      </c>
    </row>
    <row r="12" spans="2:7" x14ac:dyDescent="0.2">
      <c r="B12" s="59">
        <v>12.5</v>
      </c>
      <c r="C12" s="59">
        <v>152.35827607656248</v>
      </c>
      <c r="D12" s="60">
        <v>352.91709059010418</v>
      </c>
      <c r="E12" s="60">
        <v>92.473855664669628</v>
      </c>
      <c r="F12" s="60">
        <v>270.26190000000003</v>
      </c>
      <c r="G12" s="61">
        <v>868.0111223313362</v>
      </c>
    </row>
    <row r="13" spans="2:7" x14ac:dyDescent="0.2">
      <c r="B13" s="59">
        <v>15</v>
      </c>
      <c r="C13" s="59">
        <v>182.829931291875</v>
      </c>
      <c r="D13" s="60">
        <v>322.44543537479166</v>
      </c>
      <c r="E13" s="60">
        <v>110.96862679760352</v>
      </c>
      <c r="F13" s="60">
        <v>270.26190000000003</v>
      </c>
      <c r="G13" s="61">
        <v>886.50589346427023</v>
      </c>
    </row>
    <row r="14" spans="2:7" x14ac:dyDescent="0.2">
      <c r="B14" s="59">
        <v>17.5</v>
      </c>
      <c r="C14" s="59">
        <v>213.30158650718747</v>
      </c>
      <c r="D14" s="60">
        <v>291.97378015947919</v>
      </c>
      <c r="E14" s="60">
        <v>129.46339793053738</v>
      </c>
      <c r="F14" s="60">
        <v>270.26190000000003</v>
      </c>
      <c r="G14" s="61">
        <v>905.00066459720415</v>
      </c>
    </row>
    <row r="15" spans="2:7" x14ac:dyDescent="0.2">
      <c r="B15" s="59">
        <v>20</v>
      </c>
      <c r="C15" s="59">
        <v>243.77324172249996</v>
      </c>
      <c r="D15" s="60">
        <v>261.50212494416667</v>
      </c>
      <c r="E15" s="60">
        <v>147.95816906347139</v>
      </c>
      <c r="F15" s="60">
        <v>270.26190000000003</v>
      </c>
      <c r="G15" s="61">
        <v>923.49543573013807</v>
      </c>
    </row>
    <row r="16" spans="2:7" x14ac:dyDescent="0.2">
      <c r="B16" s="59">
        <v>22.5</v>
      </c>
      <c r="C16" s="59">
        <v>274.24489693781248</v>
      </c>
      <c r="D16" s="60">
        <v>231.0304697288542</v>
      </c>
      <c r="E16" s="60">
        <v>166.45294019640528</v>
      </c>
      <c r="F16" s="60">
        <v>270.26190000000003</v>
      </c>
      <c r="G16" s="61">
        <v>941.99020686307199</v>
      </c>
    </row>
    <row r="17" spans="2:7" x14ac:dyDescent="0.2">
      <c r="B17" s="59">
        <v>25</v>
      </c>
      <c r="C17" s="59">
        <v>304.71655215312495</v>
      </c>
      <c r="D17" s="60">
        <v>200.55881451354173</v>
      </c>
      <c r="E17" s="60">
        <v>184.94771132933914</v>
      </c>
      <c r="F17" s="60">
        <v>270.26190000000003</v>
      </c>
      <c r="G17" s="61">
        <v>960.48497799600591</v>
      </c>
    </row>
    <row r="18" spans="2:7" x14ac:dyDescent="0.2">
      <c r="B18" s="59">
        <v>27.5</v>
      </c>
      <c r="C18" s="59">
        <v>335.18820736843747</v>
      </c>
      <c r="D18" s="60">
        <v>170.08715929822915</v>
      </c>
      <c r="E18" s="60">
        <v>203.44248246227315</v>
      </c>
      <c r="F18" s="60">
        <v>270.26190000000003</v>
      </c>
      <c r="G18" s="61">
        <v>978.97974912893972</v>
      </c>
    </row>
    <row r="19" spans="2:7" x14ac:dyDescent="0.2">
      <c r="B19" s="59">
        <v>30</v>
      </c>
      <c r="C19" s="59">
        <v>365.65986258375</v>
      </c>
      <c r="D19" s="60">
        <v>139.61550408291669</v>
      </c>
      <c r="E19" s="60">
        <v>221.93725359520704</v>
      </c>
      <c r="F19" s="60">
        <v>270.26190000000003</v>
      </c>
      <c r="G19" s="61">
        <v>997.47452026187375</v>
      </c>
    </row>
    <row r="20" spans="2:7" x14ac:dyDescent="0.2">
      <c r="B20" s="59">
        <v>32.5</v>
      </c>
      <c r="C20" s="59">
        <v>396.13151779906252</v>
      </c>
      <c r="D20" s="60">
        <v>109.14384886760412</v>
      </c>
      <c r="E20" s="60">
        <v>240.43202472814102</v>
      </c>
      <c r="F20" s="60">
        <v>270.26190000000003</v>
      </c>
      <c r="G20" s="61">
        <v>1015.9692913948077</v>
      </c>
    </row>
    <row r="21" spans="2:7" x14ac:dyDescent="0.2">
      <c r="B21" s="59">
        <v>35</v>
      </c>
      <c r="C21" s="59">
        <v>426.60317301437493</v>
      </c>
      <c r="D21" s="60">
        <v>78.672193652291767</v>
      </c>
      <c r="E21" s="60">
        <v>258.92679586107477</v>
      </c>
      <c r="F21" s="60">
        <v>270.26190000000003</v>
      </c>
      <c r="G21" s="61">
        <v>1034.4640625277416</v>
      </c>
    </row>
    <row r="22" spans="2:7" x14ac:dyDescent="0.2">
      <c r="B22" s="59">
        <v>37.5</v>
      </c>
      <c r="C22" s="59">
        <v>457.0748282296874</v>
      </c>
      <c r="D22" s="60">
        <v>48.200538436979301</v>
      </c>
      <c r="E22" s="60">
        <v>277.4215669940088</v>
      </c>
      <c r="F22" s="60">
        <v>270.26190000000003</v>
      </c>
      <c r="G22" s="61">
        <v>1052.9588336606755</v>
      </c>
    </row>
    <row r="23" spans="2:7" x14ac:dyDescent="0.2">
      <c r="B23" s="59">
        <v>40</v>
      </c>
      <c r="C23" s="59">
        <v>487.54648344499992</v>
      </c>
      <c r="D23" s="60">
        <v>17.72888322166672</v>
      </c>
      <c r="E23" s="60">
        <v>293.70974309916784</v>
      </c>
      <c r="F23" s="60">
        <v>270.26190000000003</v>
      </c>
      <c r="G23" s="61">
        <v>1069.2470097658345</v>
      </c>
    </row>
    <row r="24" spans="2:7" x14ac:dyDescent="0.2">
      <c r="B24" s="59">
        <v>42.5</v>
      </c>
      <c r="C24" s="59">
        <v>518.0181386603125</v>
      </c>
      <c r="D24" s="60">
        <v>0</v>
      </c>
      <c r="E24" s="60">
        <v>281.88521729286572</v>
      </c>
      <c r="F24" s="60">
        <v>236.14389242166797</v>
      </c>
      <c r="G24" s="61">
        <v>1036.0472483748463</v>
      </c>
    </row>
    <row r="25" spans="2:7" x14ac:dyDescent="0.2">
      <c r="B25" s="59">
        <v>45</v>
      </c>
      <c r="C25" s="59">
        <v>548.48979387562497</v>
      </c>
      <c r="D25" s="60">
        <v>0</v>
      </c>
      <c r="E25" s="60">
        <v>270.06069148656371</v>
      </c>
      <c r="F25" s="60">
        <v>225.71844309353077</v>
      </c>
      <c r="G25" s="61">
        <v>1044.2689284557196</v>
      </c>
    </row>
    <row r="26" spans="2:7" x14ac:dyDescent="0.2">
      <c r="B26" s="59">
        <v>47.5</v>
      </c>
      <c r="C26" s="59">
        <v>578.96144909093744</v>
      </c>
      <c r="D26" s="60">
        <v>0</v>
      </c>
      <c r="E26" s="60">
        <v>258.23616568026165</v>
      </c>
      <c r="F26" s="60">
        <v>215.29299376539359</v>
      </c>
      <c r="G26" s="61">
        <v>1052.4906085365926</v>
      </c>
    </row>
    <row r="27" spans="2:7" x14ac:dyDescent="0.2">
      <c r="B27" s="59">
        <v>50</v>
      </c>
      <c r="C27" s="59">
        <v>609.4331043062499</v>
      </c>
      <c r="D27" s="60">
        <v>0</v>
      </c>
      <c r="E27" s="60">
        <v>246.41163987395964</v>
      </c>
      <c r="F27" s="60">
        <v>204.86754443725644</v>
      </c>
      <c r="G27" s="61">
        <v>1060.7122886174661</v>
      </c>
    </row>
    <row r="28" spans="2:7" x14ac:dyDescent="0.2">
      <c r="B28" s="59">
        <v>52.5</v>
      </c>
      <c r="C28" s="59">
        <v>639.90475952156248</v>
      </c>
      <c r="D28" s="60">
        <v>0</v>
      </c>
      <c r="E28" s="60">
        <v>242.55333318838987</v>
      </c>
      <c r="F28" s="60">
        <v>194.44209510911926</v>
      </c>
      <c r="G28" s="61">
        <v>1076.9001878190716</v>
      </c>
    </row>
    <row r="29" spans="2:7" x14ac:dyDescent="0.2">
      <c r="B29" s="59">
        <v>55</v>
      </c>
      <c r="C29" s="59">
        <v>670.37641473687495</v>
      </c>
      <c r="D29" s="60">
        <v>0</v>
      </c>
      <c r="E29" s="60">
        <v>238.7125535532893</v>
      </c>
      <c r="F29" s="60">
        <v>184.01664578098209</v>
      </c>
      <c r="G29" s="61">
        <v>1093.1056140711462</v>
      </c>
    </row>
    <row r="30" spans="2:7" x14ac:dyDescent="0.2">
      <c r="B30" s="59">
        <v>57.5</v>
      </c>
      <c r="C30" s="59">
        <v>700.84806995218742</v>
      </c>
      <c r="D30" s="60">
        <v>0</v>
      </c>
      <c r="E30" s="60">
        <v>234.87177391818886</v>
      </c>
      <c r="F30" s="60">
        <v>173.59119645284491</v>
      </c>
      <c r="G30" s="61">
        <v>1109.3110403232213</v>
      </c>
    </row>
    <row r="31" spans="2:7" x14ac:dyDescent="0.2">
      <c r="B31" s="59">
        <v>60</v>
      </c>
      <c r="C31" s="59">
        <v>731.3197251675</v>
      </c>
      <c r="D31" s="60">
        <v>0</v>
      </c>
      <c r="E31" s="60">
        <v>231.03099428308829</v>
      </c>
      <c r="F31" s="60">
        <v>163.16574712470768</v>
      </c>
      <c r="G31" s="61">
        <v>1125.5164665752959</v>
      </c>
    </row>
    <row r="32" spans="2:7" x14ac:dyDescent="0.2">
      <c r="B32" s="59">
        <v>62.5</v>
      </c>
      <c r="C32" s="59">
        <v>761.79138038281246</v>
      </c>
      <c r="D32" s="60">
        <v>0</v>
      </c>
      <c r="E32" s="60">
        <v>227.19021464798772</v>
      </c>
      <c r="F32" s="60">
        <v>152.74029779657053</v>
      </c>
      <c r="G32" s="61">
        <v>1141.7218928273708</v>
      </c>
    </row>
    <row r="33" spans="2:7" x14ac:dyDescent="0.2">
      <c r="B33" s="59">
        <v>65</v>
      </c>
      <c r="C33" s="59">
        <v>792.26303559812504</v>
      </c>
      <c r="D33" s="60">
        <v>0</v>
      </c>
      <c r="E33" s="60">
        <v>223.34943501288726</v>
      </c>
      <c r="F33" s="60">
        <v>142.31484846843333</v>
      </c>
      <c r="G33" s="61">
        <v>1157.9273190794456</v>
      </c>
    </row>
    <row r="34" spans="2:7" x14ac:dyDescent="0.2">
      <c r="B34" s="59">
        <v>67.5</v>
      </c>
      <c r="C34" s="59">
        <v>822.7346908134374</v>
      </c>
      <c r="D34" s="60">
        <v>0</v>
      </c>
      <c r="E34" s="60">
        <v>219.50865537778705</v>
      </c>
      <c r="F34" s="60">
        <v>131.88939914029618</v>
      </c>
      <c r="G34" s="61">
        <v>1174.1327453315207</v>
      </c>
    </row>
    <row r="35" spans="2:7" x14ac:dyDescent="0.2">
      <c r="B35" s="59">
        <v>70</v>
      </c>
      <c r="C35" s="59">
        <v>853.20634602874986</v>
      </c>
      <c r="D35" s="60">
        <v>0</v>
      </c>
      <c r="E35" s="60">
        <v>215.66787574268648</v>
      </c>
      <c r="F35" s="60">
        <v>121.46394981215906</v>
      </c>
      <c r="G35" s="61">
        <v>1190.3381715835953</v>
      </c>
    </row>
    <row r="36" spans="2:7" x14ac:dyDescent="0.2">
      <c r="B36" s="59">
        <v>72.5</v>
      </c>
      <c r="C36" s="59">
        <v>883.67800124406233</v>
      </c>
      <c r="D36" s="60">
        <v>0</v>
      </c>
      <c r="E36" s="60">
        <v>211.8270961075859</v>
      </c>
      <c r="F36" s="60">
        <v>111.0385004840219</v>
      </c>
      <c r="G36" s="61">
        <v>1206.5435978356702</v>
      </c>
    </row>
    <row r="37" spans="2:7" x14ac:dyDescent="0.2">
      <c r="B37" s="59">
        <v>75</v>
      </c>
      <c r="C37" s="59">
        <v>914.1496564593748</v>
      </c>
      <c r="D37" s="60">
        <v>0</v>
      </c>
      <c r="E37" s="60">
        <v>207.98631647248533</v>
      </c>
      <c r="F37" s="60">
        <v>100.61305115588472</v>
      </c>
      <c r="G37" s="61">
        <v>1222.7490240877448</v>
      </c>
    </row>
    <row r="38" spans="2:7" x14ac:dyDescent="0.2">
      <c r="B38" s="59">
        <v>77.5</v>
      </c>
      <c r="C38" s="59">
        <v>944.62131167468704</v>
      </c>
      <c r="D38" s="60">
        <v>0</v>
      </c>
      <c r="E38" s="60">
        <v>204.14553683738501</v>
      </c>
      <c r="F38" s="60">
        <v>90.187601827747642</v>
      </c>
      <c r="G38" s="61">
        <v>1238.9544503398197</v>
      </c>
    </row>
    <row r="39" spans="2:7" x14ac:dyDescent="0.2">
      <c r="B39" s="59">
        <v>80</v>
      </c>
      <c r="C39" s="59">
        <v>975.09296688999939</v>
      </c>
      <c r="D39" s="60">
        <v>0</v>
      </c>
      <c r="E39" s="60">
        <v>200.30475720228455</v>
      </c>
      <c r="F39" s="60">
        <v>79.762152499610465</v>
      </c>
      <c r="G39" s="61">
        <v>1255.1598765918943</v>
      </c>
    </row>
    <row r="40" spans="2:7" x14ac:dyDescent="0.2">
      <c r="B40" s="59">
        <v>82.5</v>
      </c>
      <c r="C40" s="59">
        <v>1005.5646221053121</v>
      </c>
      <c r="D40" s="60">
        <v>0</v>
      </c>
      <c r="E40" s="60">
        <v>196.46397756718397</v>
      </c>
      <c r="F40" s="60">
        <v>69.336703171473218</v>
      </c>
      <c r="G40" s="61">
        <v>1271.3653028439694</v>
      </c>
    </row>
    <row r="41" spans="2:7" x14ac:dyDescent="0.2">
      <c r="B41" s="59">
        <v>85</v>
      </c>
      <c r="C41" s="59">
        <v>1036.0362773206243</v>
      </c>
      <c r="D41" s="60">
        <v>0</v>
      </c>
      <c r="E41" s="60">
        <v>199.56223808874719</v>
      </c>
      <c r="F41" s="60">
        <v>58.911253843336127</v>
      </c>
      <c r="G41" s="61">
        <v>1294.5097692527077</v>
      </c>
    </row>
    <row r="42" spans="2:7" x14ac:dyDescent="0.2">
      <c r="B42" s="59">
        <v>87.5</v>
      </c>
      <c r="C42" s="59">
        <v>1066.5079325359368</v>
      </c>
      <c r="D42" s="60">
        <v>0</v>
      </c>
      <c r="E42" s="60">
        <v>206.14690778178391</v>
      </c>
      <c r="F42" s="60">
        <v>48.485804515199042</v>
      </c>
      <c r="G42" s="61">
        <v>1321.1406448329199</v>
      </c>
    </row>
    <row r="43" spans="2:7" x14ac:dyDescent="0.2">
      <c r="B43" s="59">
        <v>90</v>
      </c>
      <c r="C43" s="59">
        <v>1096.9795877512493</v>
      </c>
      <c r="D43" s="60">
        <v>0</v>
      </c>
      <c r="E43" s="60">
        <v>212.73157747482108</v>
      </c>
      <c r="F43" s="60">
        <v>38.060355187061759</v>
      </c>
      <c r="G43" s="61">
        <v>1347.7715204131321</v>
      </c>
    </row>
    <row r="44" spans="2:7" x14ac:dyDescent="0.2">
      <c r="B44" s="59">
        <v>92.5</v>
      </c>
      <c r="C44" s="59">
        <v>1127.4512429665615</v>
      </c>
      <c r="D44" s="60">
        <v>0</v>
      </c>
      <c r="E44" s="60">
        <v>219.31624716785734</v>
      </c>
      <c r="F44" s="60">
        <v>27.6349058589247</v>
      </c>
      <c r="G44" s="61">
        <v>1374.4023959933436</v>
      </c>
    </row>
    <row r="45" spans="2:7" x14ac:dyDescent="0.2">
      <c r="B45" s="59">
        <v>95</v>
      </c>
      <c r="C45" s="59">
        <v>1157.922898181874</v>
      </c>
      <c r="D45" s="60">
        <v>0</v>
      </c>
      <c r="E45" s="60">
        <v>225.90091686089406</v>
      </c>
      <c r="F45" s="60">
        <v>17.209456530787531</v>
      </c>
      <c r="G45" s="61">
        <v>1401.0332715735556</v>
      </c>
    </row>
    <row r="46" spans="2:7" x14ac:dyDescent="0.2">
      <c r="B46" s="59">
        <v>97.5</v>
      </c>
      <c r="C46" s="59">
        <v>1188.3945533971864</v>
      </c>
      <c r="D46" s="60">
        <v>0</v>
      </c>
      <c r="E46" s="60">
        <v>239.26959375658103</v>
      </c>
      <c r="F46" s="60">
        <v>0</v>
      </c>
      <c r="G46" s="61">
        <v>1427.6641471537675</v>
      </c>
    </row>
    <row r="47" spans="2:7" x14ac:dyDescent="0.2">
      <c r="B47" s="59">
        <v>100</v>
      </c>
      <c r="C47" s="59">
        <v>1218.8662086124987</v>
      </c>
      <c r="D47" s="60">
        <v>0</v>
      </c>
      <c r="E47" s="60">
        <v>235.42881412148046</v>
      </c>
      <c r="F47" s="60">
        <v>0</v>
      </c>
      <c r="G47" s="61">
        <v>1454.2950227339791</v>
      </c>
    </row>
    <row r="48" spans="2:7" x14ac:dyDescent="0.2">
      <c r="B48" s="59">
        <v>102.5</v>
      </c>
      <c r="C48" s="59">
        <v>1249.3378638278111</v>
      </c>
      <c r="D48" s="60">
        <v>0</v>
      </c>
      <c r="E48" s="60">
        <v>223.63934241611776</v>
      </c>
      <c r="F48" s="60">
        <v>0</v>
      </c>
      <c r="G48" s="61">
        <v>1472.9772062439288</v>
      </c>
    </row>
    <row r="49" spans="2:7" x14ac:dyDescent="0.2">
      <c r="B49" s="59">
        <v>105</v>
      </c>
      <c r="C49" s="59">
        <v>1279.8095190431236</v>
      </c>
      <c r="D49" s="60">
        <v>0</v>
      </c>
      <c r="E49" s="60">
        <v>211.81481660981575</v>
      </c>
      <c r="F49" s="60">
        <v>0</v>
      </c>
      <c r="G49" s="61">
        <v>1491.6243356529394</v>
      </c>
    </row>
    <row r="50" spans="2:7" x14ac:dyDescent="0.2">
      <c r="B50" s="59">
        <v>107.5</v>
      </c>
      <c r="C50" s="59">
        <v>1310.2811742584358</v>
      </c>
      <c r="D50" s="60">
        <v>0</v>
      </c>
      <c r="E50" s="60">
        <v>199.99029080351394</v>
      </c>
      <c r="F50" s="60">
        <v>0</v>
      </c>
      <c r="G50" s="61">
        <v>1510.2714650619498</v>
      </c>
    </row>
    <row r="51" spans="2:7" x14ac:dyDescent="0.2">
      <c r="B51" s="59">
        <v>110</v>
      </c>
      <c r="C51" s="59">
        <v>1340.7528294737483</v>
      </c>
      <c r="D51" s="60">
        <v>0</v>
      </c>
      <c r="E51" s="60">
        <v>188.16576499721194</v>
      </c>
      <c r="F51" s="60">
        <v>0</v>
      </c>
      <c r="G51" s="61">
        <v>1528.9185944709602</v>
      </c>
    </row>
    <row r="52" spans="2:7" x14ac:dyDescent="0.2">
      <c r="B52" s="59">
        <v>112.5</v>
      </c>
      <c r="C52" s="59">
        <v>1371.224484689061</v>
      </c>
      <c r="D52" s="60">
        <v>0</v>
      </c>
      <c r="E52" s="60">
        <v>176.3412391909099</v>
      </c>
      <c r="F52" s="60">
        <v>0</v>
      </c>
      <c r="G52" s="61">
        <v>1547.5657238799708</v>
      </c>
    </row>
    <row r="53" spans="2:7" x14ac:dyDescent="0.2">
      <c r="B53" s="59">
        <v>115</v>
      </c>
      <c r="C53" s="59">
        <v>1401.6961399043732</v>
      </c>
      <c r="D53" s="60">
        <v>0</v>
      </c>
      <c r="E53" s="60">
        <v>164.51671338460787</v>
      </c>
      <c r="F53" s="60">
        <v>0</v>
      </c>
      <c r="G53" s="61">
        <v>1558.2082070694096</v>
      </c>
    </row>
    <row r="54" spans="2:7" x14ac:dyDescent="0.2">
      <c r="B54" s="59">
        <v>117.5</v>
      </c>
      <c r="C54" s="59">
        <v>1432.1677951196857</v>
      </c>
      <c r="D54" s="60">
        <v>0</v>
      </c>
      <c r="E54" s="60">
        <v>152.69218757830586</v>
      </c>
      <c r="F54" s="60">
        <v>0</v>
      </c>
      <c r="G54" s="61">
        <v>1572.3608186258209</v>
      </c>
    </row>
    <row r="55" spans="2:7" x14ac:dyDescent="0.2">
      <c r="B55" s="59">
        <v>120</v>
      </c>
      <c r="C55" s="59">
        <v>1462.6394503349982</v>
      </c>
      <c r="D55" s="60">
        <v>0</v>
      </c>
      <c r="E55" s="60">
        <v>140.86766177200383</v>
      </c>
      <c r="F55" s="60">
        <v>0</v>
      </c>
      <c r="G55" s="61">
        <v>1586.5134301822318</v>
      </c>
    </row>
    <row r="56" spans="2:7" x14ac:dyDescent="0.2">
      <c r="B56" s="59">
        <v>122.5</v>
      </c>
      <c r="C56" s="59">
        <v>1493.1111055503106</v>
      </c>
      <c r="D56" s="60">
        <v>0</v>
      </c>
      <c r="E56" s="60">
        <v>129.04313596570182</v>
      </c>
      <c r="F56" s="60">
        <v>0</v>
      </c>
      <c r="G56" s="61">
        <v>1600.6660417386429</v>
      </c>
    </row>
    <row r="57" spans="2:7" x14ac:dyDescent="0.2">
      <c r="B57" s="59">
        <v>125</v>
      </c>
      <c r="C57" s="59">
        <v>1523.5827607656229</v>
      </c>
      <c r="D57" s="60">
        <v>0</v>
      </c>
      <c r="E57" s="60">
        <v>117.21861015940001</v>
      </c>
      <c r="F57" s="60">
        <v>0</v>
      </c>
      <c r="G57" s="61">
        <v>1614.818653295054</v>
      </c>
    </row>
    <row r="58" spans="2:7" x14ac:dyDescent="0.2">
      <c r="B58" s="59">
        <v>127.5</v>
      </c>
      <c r="C58" s="59">
        <v>1554.0544159809353</v>
      </c>
      <c r="D58" s="60">
        <v>0</v>
      </c>
      <c r="E58" s="60">
        <v>105.39408435309799</v>
      </c>
      <c r="F58" s="60">
        <v>0</v>
      </c>
      <c r="G58" s="61">
        <v>1628.9712648514649</v>
      </c>
    </row>
    <row r="59" spans="2:7" x14ac:dyDescent="0.2">
      <c r="B59" s="59">
        <v>130</v>
      </c>
      <c r="C59" s="59">
        <v>1584.5260711962478</v>
      </c>
      <c r="D59" s="60">
        <v>0</v>
      </c>
      <c r="E59" s="60">
        <v>93.569558546795975</v>
      </c>
      <c r="F59" s="60">
        <v>0</v>
      </c>
      <c r="G59" s="61">
        <v>1643.1238764078762</v>
      </c>
    </row>
    <row r="60" spans="2:7" x14ac:dyDescent="0.2">
      <c r="B60" s="59">
        <v>132.5</v>
      </c>
      <c r="C60" s="59">
        <v>1614.9977264115601</v>
      </c>
      <c r="D60" s="60">
        <v>0</v>
      </c>
      <c r="E60" s="60">
        <v>81.745032740494167</v>
      </c>
      <c r="F60" s="60">
        <v>0</v>
      </c>
      <c r="G60" s="61">
        <v>1657.2764879642873</v>
      </c>
    </row>
    <row r="61" spans="2:7" x14ac:dyDescent="0.2">
      <c r="B61" s="59">
        <v>135</v>
      </c>
      <c r="C61" s="59">
        <v>1645.4693816268727</v>
      </c>
      <c r="D61" s="60">
        <v>0</v>
      </c>
      <c r="E61" s="60">
        <v>69.92050693419192</v>
      </c>
      <c r="F61" s="60">
        <v>0</v>
      </c>
      <c r="G61" s="61">
        <v>1671.4290995206984</v>
      </c>
    </row>
    <row r="62" spans="2:7" x14ac:dyDescent="0.2">
      <c r="B62" s="59">
        <v>137.5</v>
      </c>
      <c r="C62" s="59">
        <v>1675.9410368421854</v>
      </c>
      <c r="D62" s="60">
        <v>0</v>
      </c>
      <c r="E62" s="60">
        <v>58.0959811278899</v>
      </c>
      <c r="F62" s="60">
        <v>0</v>
      </c>
      <c r="G62" s="61">
        <v>1685.5817110771095</v>
      </c>
    </row>
    <row r="63" spans="2:7" x14ac:dyDescent="0.2">
      <c r="B63" s="59">
        <v>140</v>
      </c>
      <c r="C63" s="59">
        <v>1706.4126920574979</v>
      </c>
      <c r="D63" s="60">
        <v>0</v>
      </c>
      <c r="E63" s="60">
        <v>46.271455321587879</v>
      </c>
      <c r="F63" s="60">
        <v>0</v>
      </c>
      <c r="G63" s="61">
        <v>1699.7343226335206</v>
      </c>
    </row>
    <row r="64" spans="2:7" x14ac:dyDescent="0.2">
      <c r="B64" s="59">
        <v>142.5</v>
      </c>
      <c r="C64" s="59">
        <v>1736.8843472728104</v>
      </c>
      <c r="D64" s="60">
        <v>0</v>
      </c>
      <c r="E64" s="60">
        <v>34.446929515285852</v>
      </c>
      <c r="F64" s="60">
        <v>0</v>
      </c>
      <c r="G64" s="61">
        <v>1713.8869341899315</v>
      </c>
    </row>
    <row r="65" spans="2:7" x14ac:dyDescent="0.2">
      <c r="B65" s="59">
        <v>145</v>
      </c>
      <c r="C65" s="59">
        <v>1767.3560024881233</v>
      </c>
      <c r="D65" s="60">
        <v>0</v>
      </c>
      <c r="E65" s="60">
        <v>22.622403708983832</v>
      </c>
      <c r="F65" s="60">
        <v>0</v>
      </c>
      <c r="G65" s="61">
        <v>1728.0395457463433</v>
      </c>
    </row>
    <row r="66" spans="2:7" x14ac:dyDescent="0.2">
      <c r="B66" s="59">
        <v>147.5</v>
      </c>
      <c r="C66" s="59">
        <v>1797.8276577034358</v>
      </c>
      <c r="D66" s="60">
        <v>0</v>
      </c>
      <c r="E66" s="60">
        <v>0</v>
      </c>
      <c r="F66" s="60">
        <v>0</v>
      </c>
      <c r="G66" s="61">
        <v>1731.3942794000723</v>
      </c>
    </row>
    <row r="67" spans="2:7" x14ac:dyDescent="0.2">
      <c r="B67" s="59">
        <v>150</v>
      </c>
      <c r="C67" s="59">
        <v>1828.2993129187482</v>
      </c>
      <c r="D67" s="60">
        <v>0</v>
      </c>
      <c r="E67" s="60">
        <v>0</v>
      </c>
      <c r="F67" s="60">
        <v>0</v>
      </c>
      <c r="G67" s="61">
        <v>1757.3714167627854</v>
      </c>
    </row>
    <row r="68" spans="2:7" x14ac:dyDescent="0.2">
      <c r="B68" s="59">
        <v>152.5</v>
      </c>
      <c r="C68" s="59">
        <v>1858.7709681340609</v>
      </c>
      <c r="D68" s="60">
        <v>0</v>
      </c>
      <c r="E68" s="60">
        <v>0</v>
      </c>
      <c r="F68" s="60">
        <v>0</v>
      </c>
      <c r="G68" s="61">
        <v>1783.3485541254986</v>
      </c>
    </row>
    <row r="69" spans="2:7" x14ac:dyDescent="0.2">
      <c r="B69" s="59">
        <v>155</v>
      </c>
      <c r="C69" s="59">
        <v>1889.2426233493734</v>
      </c>
      <c r="D69" s="60">
        <v>0</v>
      </c>
      <c r="E69" s="60">
        <v>0</v>
      </c>
      <c r="F69" s="60">
        <v>0</v>
      </c>
      <c r="G69" s="61">
        <v>1809.3256914882118</v>
      </c>
    </row>
    <row r="70" spans="2:7" x14ac:dyDescent="0.2">
      <c r="B70" s="59">
        <v>157.5</v>
      </c>
      <c r="C70" s="59">
        <v>1919.7142785646861</v>
      </c>
      <c r="D70" s="60">
        <v>0</v>
      </c>
      <c r="E70" s="60">
        <v>0</v>
      </c>
      <c r="F70" s="60">
        <v>0</v>
      </c>
      <c r="G70" s="61">
        <v>1835.3028288509252</v>
      </c>
    </row>
    <row r="71" spans="2:7" x14ac:dyDescent="0.2">
      <c r="B71" s="59">
        <v>160</v>
      </c>
      <c r="C71" s="59">
        <v>1950.1859337799988</v>
      </c>
      <c r="D71" s="60">
        <v>0</v>
      </c>
      <c r="E71" s="60">
        <v>0</v>
      </c>
      <c r="F71" s="60">
        <v>0</v>
      </c>
      <c r="G71" s="61">
        <v>1861.2799662136383</v>
      </c>
    </row>
    <row r="72" spans="2:7" x14ac:dyDescent="0.2">
      <c r="B72" s="59">
        <v>162.5</v>
      </c>
      <c r="C72" s="59">
        <v>1980.6575889953115</v>
      </c>
      <c r="D72" s="60">
        <v>0</v>
      </c>
      <c r="E72" s="60">
        <v>0</v>
      </c>
      <c r="F72" s="60">
        <v>0</v>
      </c>
      <c r="G72" s="61">
        <v>1887.2571035763517</v>
      </c>
    </row>
    <row r="73" spans="2:7" x14ac:dyDescent="0.2">
      <c r="B73" s="59">
        <v>165</v>
      </c>
      <c r="C73" s="59">
        <v>2011.1292442106242</v>
      </c>
      <c r="D73" s="60">
        <v>0</v>
      </c>
      <c r="E73" s="60">
        <v>0</v>
      </c>
      <c r="F73" s="60">
        <v>0</v>
      </c>
      <c r="G73" s="61">
        <v>1913.2342409390649</v>
      </c>
    </row>
    <row r="74" spans="2:7" x14ac:dyDescent="0.2">
      <c r="B74" s="59">
        <v>167.5</v>
      </c>
      <c r="C74" s="59">
        <v>2041.6008994259364</v>
      </c>
      <c r="D74" s="60">
        <v>0</v>
      </c>
      <c r="E74" s="60">
        <v>0</v>
      </c>
      <c r="F74" s="60">
        <v>0</v>
      </c>
      <c r="G74" s="61">
        <v>1939.2113783017778</v>
      </c>
    </row>
    <row r="75" spans="2:7" x14ac:dyDescent="0.2">
      <c r="B75" s="59">
        <v>170</v>
      </c>
      <c r="C75" s="59">
        <v>2072.0725546412491</v>
      </c>
      <c r="D75" s="60">
        <v>0</v>
      </c>
      <c r="E75" s="60">
        <v>0</v>
      </c>
      <c r="F75" s="60">
        <v>0</v>
      </c>
      <c r="G75" s="61">
        <v>1965.188515664491</v>
      </c>
    </row>
    <row r="76" spans="2:7" x14ac:dyDescent="0.2">
      <c r="B76" s="59">
        <v>172.5</v>
      </c>
      <c r="C76" s="59">
        <v>2102.5442098565618</v>
      </c>
      <c r="D76" s="60">
        <v>0</v>
      </c>
      <c r="E76" s="60">
        <v>0</v>
      </c>
      <c r="F76" s="60">
        <v>0</v>
      </c>
      <c r="G76" s="61">
        <v>1991.1656530272044</v>
      </c>
    </row>
    <row r="77" spans="2:7" x14ac:dyDescent="0.2">
      <c r="B77" s="59">
        <v>175</v>
      </c>
      <c r="C77" s="59">
        <v>2133.015865071874</v>
      </c>
      <c r="D77" s="60">
        <v>0</v>
      </c>
      <c r="E77" s="60">
        <v>0</v>
      </c>
      <c r="F77" s="60">
        <v>0</v>
      </c>
      <c r="G77" s="61">
        <v>2017.1427903899173</v>
      </c>
    </row>
    <row r="78" spans="2:7" x14ac:dyDescent="0.2">
      <c r="B78" s="59">
        <v>177.5</v>
      </c>
      <c r="C78" s="59">
        <v>2163.4875202871872</v>
      </c>
      <c r="D78" s="60">
        <v>0</v>
      </c>
      <c r="E78" s="60">
        <v>0</v>
      </c>
      <c r="F78" s="60">
        <v>0</v>
      </c>
      <c r="G78" s="61">
        <v>2043.1199277526309</v>
      </c>
    </row>
    <row r="79" spans="2:7" x14ac:dyDescent="0.2">
      <c r="B79" s="59">
        <v>180</v>
      </c>
      <c r="C79" s="59">
        <v>2193.9591755024994</v>
      </c>
      <c r="D79" s="60">
        <v>0</v>
      </c>
      <c r="E79" s="60">
        <v>0</v>
      </c>
      <c r="F79" s="60">
        <v>0</v>
      </c>
      <c r="G79" s="61">
        <v>2069.0970651153439</v>
      </c>
    </row>
    <row r="80" spans="2:7" x14ac:dyDescent="0.2">
      <c r="B80" s="59">
        <v>182.5</v>
      </c>
      <c r="C80" s="59">
        <v>2224.4308307178121</v>
      </c>
      <c r="D80" s="60">
        <v>0</v>
      </c>
      <c r="E80" s="60">
        <v>0</v>
      </c>
      <c r="F80" s="60">
        <v>0</v>
      </c>
      <c r="G80" s="61">
        <v>2095.074202478057</v>
      </c>
    </row>
    <row r="81" spans="2:7" x14ac:dyDescent="0.2">
      <c r="B81" s="59">
        <v>185</v>
      </c>
      <c r="C81" s="59">
        <v>2254.9024859331248</v>
      </c>
      <c r="D81" s="60">
        <v>0</v>
      </c>
      <c r="E81" s="60">
        <v>0</v>
      </c>
      <c r="F81" s="60">
        <v>0</v>
      </c>
      <c r="G81" s="61">
        <v>2121.0513398407702</v>
      </c>
    </row>
    <row r="82" spans="2:7" x14ac:dyDescent="0.2">
      <c r="B82" s="59">
        <v>187.5</v>
      </c>
      <c r="C82" s="59">
        <v>2285.374141148437</v>
      </c>
      <c r="D82" s="60">
        <v>0</v>
      </c>
      <c r="E82" s="60">
        <v>0</v>
      </c>
      <c r="F82" s="60">
        <v>0</v>
      </c>
      <c r="G82" s="61">
        <v>2147.0284772034834</v>
      </c>
    </row>
    <row r="83" spans="2:7" x14ac:dyDescent="0.2">
      <c r="B83" s="59">
        <v>190</v>
      </c>
      <c r="C83" s="59">
        <v>2315.8457963637497</v>
      </c>
      <c r="D83" s="60">
        <v>0</v>
      </c>
      <c r="E83" s="60">
        <v>0</v>
      </c>
      <c r="F83" s="60">
        <v>0</v>
      </c>
      <c r="G83" s="61">
        <v>2173.0056145661965</v>
      </c>
    </row>
    <row r="84" spans="2:7" x14ac:dyDescent="0.2">
      <c r="B84" s="59">
        <v>192.5</v>
      </c>
      <c r="C84" s="59">
        <v>2346.3174515790624</v>
      </c>
      <c r="D84" s="60">
        <v>0</v>
      </c>
      <c r="E84" s="60">
        <v>0</v>
      </c>
      <c r="F84" s="60">
        <v>0</v>
      </c>
      <c r="G84" s="61">
        <v>2195.0284748980271</v>
      </c>
    </row>
    <row r="85" spans="2:7" x14ac:dyDescent="0.2">
      <c r="B85" s="59">
        <v>195</v>
      </c>
      <c r="C85" s="59">
        <v>2376.7891067943751</v>
      </c>
      <c r="D85" s="60">
        <v>0</v>
      </c>
      <c r="E85" s="60">
        <v>0</v>
      </c>
      <c r="F85" s="60">
        <v>0</v>
      </c>
      <c r="G85" s="61">
        <v>2217.0610416715945</v>
      </c>
    </row>
    <row r="86" spans="2:7" x14ac:dyDescent="0.2">
      <c r="B86" s="59">
        <v>197.5</v>
      </c>
      <c r="C86" s="59">
        <v>2407.2607620096878</v>
      </c>
      <c r="D86" s="60">
        <v>0</v>
      </c>
      <c r="E86" s="60">
        <v>0</v>
      </c>
      <c r="F86" s="60">
        <v>0</v>
      </c>
      <c r="G86" s="61">
        <v>2239.0936084451619</v>
      </c>
    </row>
    <row r="87" spans="2:7" x14ac:dyDescent="0.2">
      <c r="B87" s="59">
        <v>200</v>
      </c>
      <c r="C87" s="59">
        <v>2437.7324172250001</v>
      </c>
      <c r="D87" s="60">
        <v>0</v>
      </c>
      <c r="E87" s="60">
        <v>0</v>
      </c>
      <c r="F87" s="60">
        <v>0</v>
      </c>
      <c r="G87" s="61">
        <v>2261.1261752187293</v>
      </c>
    </row>
    <row r="89" spans="2:7" ht="15" customHeight="1" x14ac:dyDescent="0.2">
      <c r="B89" s="89" t="s">
        <v>73</v>
      </c>
      <c r="C89" s="89"/>
      <c r="D89" s="89"/>
      <c r="E89" s="89"/>
      <c r="F89" s="89"/>
      <c r="G89" s="89"/>
    </row>
    <row r="90" spans="2:7" x14ac:dyDescent="0.2">
      <c r="B90" s="89"/>
      <c r="C90" s="89"/>
      <c r="D90" s="89"/>
      <c r="E90" s="89"/>
      <c r="F90" s="89"/>
      <c r="G90" s="89"/>
    </row>
    <row r="91" spans="2:7" x14ac:dyDescent="0.2">
      <c r="B91" s="89"/>
      <c r="C91" s="89"/>
      <c r="D91" s="89"/>
      <c r="E91" s="89"/>
      <c r="F91" s="89"/>
      <c r="G91" s="89"/>
    </row>
    <row r="92" spans="2:7" x14ac:dyDescent="0.2">
      <c r="B92" s="89"/>
      <c r="C92" s="89"/>
      <c r="D92" s="89"/>
      <c r="E92" s="89"/>
      <c r="F92" s="89"/>
      <c r="G92" s="89"/>
    </row>
    <row r="93" spans="2:7" x14ac:dyDescent="0.2">
      <c r="B93" s="89"/>
      <c r="C93" s="89"/>
      <c r="D93" s="89"/>
      <c r="E93" s="89"/>
      <c r="F93" s="89"/>
      <c r="G93" s="89"/>
    </row>
    <row r="94" spans="2:7" x14ac:dyDescent="0.2">
      <c r="B94" s="89"/>
      <c r="C94" s="89"/>
      <c r="D94" s="89"/>
      <c r="E94" s="89"/>
      <c r="F94" s="89"/>
      <c r="G94" s="89"/>
    </row>
  </sheetData>
  <mergeCells count="8">
    <mergeCell ref="G4:G6"/>
    <mergeCell ref="E4:E6"/>
    <mergeCell ref="B1:G2"/>
    <mergeCell ref="B89:G94"/>
    <mergeCell ref="B4:B6"/>
    <mergeCell ref="C4:C6"/>
    <mergeCell ref="D4:D6"/>
    <mergeCell ref="F4:F6"/>
  </mergeCells>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93"/>
  <sheetViews>
    <sheetView showGridLines="0" topLeftCell="A79" zoomScaleNormal="100" workbookViewId="0">
      <selection activeCell="B89" sqref="B89:K93"/>
    </sheetView>
  </sheetViews>
  <sheetFormatPr baseColWidth="10" defaultColWidth="10.81640625" defaultRowHeight="10" x14ac:dyDescent="0.2"/>
  <cols>
    <col min="1" max="1" width="10.81640625" style="3"/>
    <col min="2" max="7" width="15.1796875" style="3" customWidth="1"/>
    <col min="8" max="10" width="10.81640625" style="3"/>
    <col min="11" max="11" width="14.453125" style="3" customWidth="1"/>
    <col min="12" max="12" width="17.36328125" style="3" customWidth="1"/>
    <col min="13" max="15" width="10.81640625" style="3"/>
    <col min="16" max="16" width="13.81640625" style="3" customWidth="1"/>
    <col min="17" max="16384" width="10.81640625" style="3"/>
  </cols>
  <sheetData>
    <row r="1" spans="2:16" x14ac:dyDescent="0.2">
      <c r="B1" s="88" t="s">
        <v>62</v>
      </c>
      <c r="C1" s="91"/>
      <c r="D1" s="91"/>
      <c r="E1" s="91"/>
      <c r="F1" s="91"/>
      <c r="G1" s="91"/>
      <c r="H1" s="91"/>
      <c r="I1" s="91"/>
      <c r="J1" s="91"/>
      <c r="K1" s="91"/>
    </row>
    <row r="2" spans="2:16" x14ac:dyDescent="0.2">
      <c r="B2" s="91"/>
      <c r="C2" s="91"/>
      <c r="D2" s="91"/>
      <c r="E2" s="91"/>
      <c r="F2" s="91"/>
      <c r="G2" s="91"/>
      <c r="H2" s="91"/>
      <c r="I2" s="91"/>
      <c r="J2" s="91"/>
      <c r="K2" s="91"/>
    </row>
    <row r="4" spans="2:16" ht="75" customHeight="1" x14ac:dyDescent="0.2">
      <c r="B4" s="84" t="s">
        <v>50</v>
      </c>
      <c r="C4" s="84" t="s">
        <v>43</v>
      </c>
      <c r="D4" s="84" t="s">
        <v>17</v>
      </c>
      <c r="E4" s="84" t="s">
        <v>4</v>
      </c>
      <c r="F4" s="84" t="s">
        <v>14</v>
      </c>
      <c r="G4" s="84" t="s">
        <v>21</v>
      </c>
      <c r="H4" s="84" t="s">
        <v>42</v>
      </c>
      <c r="I4" s="85" t="s">
        <v>15</v>
      </c>
      <c r="J4" s="84" t="s">
        <v>6</v>
      </c>
      <c r="K4" s="84" t="s">
        <v>18</v>
      </c>
      <c r="L4" s="88"/>
      <c r="M4" s="88"/>
      <c r="N4" s="88"/>
      <c r="O4" s="88"/>
      <c r="P4" s="88"/>
    </row>
    <row r="5" spans="2:16" x14ac:dyDescent="0.2">
      <c r="B5" s="84"/>
      <c r="C5" s="84"/>
      <c r="D5" s="84"/>
      <c r="E5" s="84"/>
      <c r="F5" s="84"/>
      <c r="G5" s="84"/>
      <c r="H5" s="84"/>
      <c r="I5" s="86"/>
      <c r="J5" s="84"/>
      <c r="K5" s="84"/>
      <c r="L5" s="88"/>
      <c r="M5" s="88"/>
      <c r="N5" s="88"/>
      <c r="O5" s="88"/>
      <c r="P5" s="88"/>
    </row>
    <row r="6" spans="2:16" x14ac:dyDescent="0.2">
      <c r="B6" s="84"/>
      <c r="C6" s="84"/>
      <c r="D6" s="84"/>
      <c r="E6" s="84"/>
      <c r="F6" s="84"/>
      <c r="G6" s="84"/>
      <c r="H6" s="84"/>
      <c r="I6" s="87"/>
      <c r="J6" s="84"/>
      <c r="K6" s="84"/>
      <c r="L6" s="88"/>
      <c r="M6" s="88"/>
      <c r="N6" s="88"/>
      <c r="O6" s="88"/>
      <c r="P6" s="88"/>
    </row>
    <row r="7" spans="2:16" x14ac:dyDescent="0.2">
      <c r="B7" s="58">
        <v>0</v>
      </c>
      <c r="C7" s="59">
        <v>0</v>
      </c>
      <c r="D7" s="60">
        <v>346.92239538000001</v>
      </c>
      <c r="E7" s="60">
        <v>300.09876600000001</v>
      </c>
      <c r="F7" s="60">
        <v>256.85165616</v>
      </c>
      <c r="G7" s="60">
        <v>340.56344666666666</v>
      </c>
      <c r="H7" s="60">
        <v>0</v>
      </c>
      <c r="I7" s="60">
        <v>494.90295049999997</v>
      </c>
      <c r="J7" s="60">
        <v>97.295719785000003</v>
      </c>
      <c r="K7" s="61">
        <v>1836.6349344916671</v>
      </c>
      <c r="M7" s="48"/>
    </row>
    <row r="8" spans="2:16" x14ac:dyDescent="0.2">
      <c r="B8" s="58">
        <v>2.5</v>
      </c>
      <c r="C8" s="59">
        <v>30.471655215312495</v>
      </c>
      <c r="D8" s="60">
        <v>346.92239538000001</v>
      </c>
      <c r="E8" s="60">
        <v>300.09876600000001</v>
      </c>
      <c r="F8" s="60">
        <v>256.85165616</v>
      </c>
      <c r="G8" s="60">
        <v>310.0917914513542</v>
      </c>
      <c r="H8" s="60">
        <v>18.494771132933881</v>
      </c>
      <c r="I8" s="60">
        <v>494.90295049999997</v>
      </c>
      <c r="J8" s="60">
        <v>97.295719785000003</v>
      </c>
      <c r="K8" s="61">
        <v>1855.129705624601</v>
      </c>
      <c r="M8" s="48"/>
    </row>
    <row r="9" spans="2:16" x14ac:dyDescent="0.2">
      <c r="B9" s="58">
        <v>5</v>
      </c>
      <c r="C9" s="59">
        <v>60.94331043062499</v>
      </c>
      <c r="D9" s="60">
        <v>346.92239538000001</v>
      </c>
      <c r="E9" s="60">
        <v>300.09876600000001</v>
      </c>
      <c r="F9" s="60">
        <v>256.85165616</v>
      </c>
      <c r="G9" s="60">
        <v>279.62013623604173</v>
      </c>
      <c r="H9" s="60">
        <v>36.989542265867762</v>
      </c>
      <c r="I9" s="60">
        <v>494.90295049999997</v>
      </c>
      <c r="J9" s="60">
        <v>97.295719785000003</v>
      </c>
      <c r="K9" s="61">
        <v>1873.6244767575349</v>
      </c>
      <c r="M9" s="48"/>
    </row>
    <row r="10" spans="2:16" x14ac:dyDescent="0.2">
      <c r="B10" s="58">
        <v>7.5</v>
      </c>
      <c r="C10" s="59">
        <v>91.414965645937485</v>
      </c>
      <c r="D10" s="60">
        <v>346.92239538000001</v>
      </c>
      <c r="E10" s="60">
        <v>300.09876600000001</v>
      </c>
      <c r="F10" s="60">
        <v>256.85165616</v>
      </c>
      <c r="G10" s="60">
        <v>249.14848102072915</v>
      </c>
      <c r="H10" s="60">
        <v>55.484313398801646</v>
      </c>
      <c r="I10" s="60">
        <v>494.90295049999997</v>
      </c>
      <c r="J10" s="60">
        <v>97.295719785000003</v>
      </c>
      <c r="K10" s="61">
        <v>1892.1192478904684</v>
      </c>
      <c r="M10" s="48"/>
    </row>
    <row r="11" spans="2:16" x14ac:dyDescent="0.2">
      <c r="B11" s="58">
        <v>10</v>
      </c>
      <c r="C11" s="59">
        <v>121.88662086124998</v>
      </c>
      <c r="D11" s="60">
        <v>346.92239538000001</v>
      </c>
      <c r="E11" s="60">
        <v>300.09876600000001</v>
      </c>
      <c r="F11" s="60">
        <v>256.85165616</v>
      </c>
      <c r="G11" s="60">
        <v>218.6768258054168</v>
      </c>
      <c r="H11" s="60">
        <v>73.979084531735751</v>
      </c>
      <c r="I11" s="60">
        <v>494.90295049999997</v>
      </c>
      <c r="J11" s="60">
        <v>97.295719785000003</v>
      </c>
      <c r="K11" s="61">
        <v>1910.6140190234028</v>
      </c>
      <c r="M11" s="48"/>
    </row>
    <row r="12" spans="2:16" x14ac:dyDescent="0.2">
      <c r="B12" s="58">
        <v>12.5</v>
      </c>
      <c r="C12" s="59">
        <v>152.35827607656248</v>
      </c>
      <c r="D12" s="60">
        <v>346.92239538000001</v>
      </c>
      <c r="E12" s="60">
        <v>300.09876600000001</v>
      </c>
      <c r="F12" s="60">
        <v>256.85165616</v>
      </c>
      <c r="G12" s="60">
        <v>188.2051705901041</v>
      </c>
      <c r="H12" s="60">
        <v>92.473855664669628</v>
      </c>
      <c r="I12" s="60">
        <v>494.90295049999997</v>
      </c>
      <c r="J12" s="60">
        <v>97.295719785000003</v>
      </c>
      <c r="K12" s="61">
        <v>1929.1087901563365</v>
      </c>
      <c r="M12" s="48"/>
    </row>
    <row r="13" spans="2:16" x14ac:dyDescent="0.2">
      <c r="B13" s="58">
        <v>15</v>
      </c>
      <c r="C13" s="59">
        <v>182.829931291875</v>
      </c>
      <c r="D13" s="60">
        <v>346.92239538000001</v>
      </c>
      <c r="E13" s="60">
        <v>300.09876600000001</v>
      </c>
      <c r="F13" s="60">
        <v>256.85165616</v>
      </c>
      <c r="G13" s="60">
        <v>157.73351537479164</v>
      </c>
      <c r="H13" s="60">
        <v>110.96862679760352</v>
      </c>
      <c r="I13" s="60">
        <v>494.90295049999997</v>
      </c>
      <c r="J13" s="60">
        <v>97.295719785000003</v>
      </c>
      <c r="K13" s="61">
        <v>1947.6035612892704</v>
      </c>
      <c r="M13" s="48"/>
    </row>
    <row r="14" spans="2:16" x14ac:dyDescent="0.2">
      <c r="B14" s="58">
        <v>17.5</v>
      </c>
      <c r="C14" s="59">
        <v>213.30158650718747</v>
      </c>
      <c r="D14" s="60">
        <v>346.92239538000001</v>
      </c>
      <c r="E14" s="60">
        <v>300.09876600000001</v>
      </c>
      <c r="F14" s="60">
        <v>256.85165616</v>
      </c>
      <c r="G14" s="60">
        <v>127.26186015947918</v>
      </c>
      <c r="H14" s="60">
        <v>129.46339793053738</v>
      </c>
      <c r="I14" s="60">
        <v>494.90295049999997</v>
      </c>
      <c r="J14" s="60">
        <v>97.295719785000003</v>
      </c>
      <c r="K14" s="61">
        <v>1966.0983324222043</v>
      </c>
      <c r="M14" s="48"/>
    </row>
    <row r="15" spans="2:16" x14ac:dyDescent="0.2">
      <c r="B15" s="58">
        <v>20</v>
      </c>
      <c r="C15" s="59">
        <v>243.77324172249996</v>
      </c>
      <c r="D15" s="60">
        <v>346.92239538000001</v>
      </c>
      <c r="E15" s="60">
        <v>300.09876600000001</v>
      </c>
      <c r="F15" s="60">
        <v>256.85165616</v>
      </c>
      <c r="G15" s="60">
        <v>96.790204944166717</v>
      </c>
      <c r="H15" s="60">
        <v>147.95816906347127</v>
      </c>
      <c r="I15" s="60">
        <v>494.90295049999997</v>
      </c>
      <c r="J15" s="60">
        <v>97.295719785000003</v>
      </c>
      <c r="K15" s="61">
        <v>1984.5931035551382</v>
      </c>
      <c r="M15" s="48"/>
    </row>
    <row r="16" spans="2:16" x14ac:dyDescent="0.2">
      <c r="B16" s="58">
        <v>22.5</v>
      </c>
      <c r="C16" s="59">
        <v>274.24489693781248</v>
      </c>
      <c r="D16" s="60">
        <v>346.92239538000001</v>
      </c>
      <c r="E16" s="60">
        <v>300.09876600000001</v>
      </c>
      <c r="F16" s="60">
        <v>256.85165616</v>
      </c>
      <c r="G16" s="60">
        <v>66.318549728854251</v>
      </c>
      <c r="H16" s="60">
        <v>166.45294019640539</v>
      </c>
      <c r="I16" s="60">
        <v>494.90295049999997</v>
      </c>
      <c r="J16" s="60">
        <v>97.295719785000003</v>
      </c>
      <c r="K16" s="61">
        <v>2003.0878746880721</v>
      </c>
      <c r="M16" s="48"/>
    </row>
    <row r="17" spans="2:13" x14ac:dyDescent="0.2">
      <c r="B17" s="58">
        <v>25</v>
      </c>
      <c r="C17" s="59">
        <v>304.71655215312495</v>
      </c>
      <c r="D17" s="60">
        <v>346.92239538000001</v>
      </c>
      <c r="E17" s="60">
        <v>300.09876600000001</v>
      </c>
      <c r="F17" s="60">
        <v>256.85165616</v>
      </c>
      <c r="G17" s="60">
        <v>35.846894513541784</v>
      </c>
      <c r="H17" s="60">
        <v>177.22256898698009</v>
      </c>
      <c r="I17" s="60">
        <v>494.90295049999997</v>
      </c>
      <c r="J17" s="60">
        <v>97.295719785000003</v>
      </c>
      <c r="K17" s="61">
        <v>2013.857503478647</v>
      </c>
      <c r="M17" s="48"/>
    </row>
    <row r="18" spans="2:13" x14ac:dyDescent="0.2">
      <c r="B18" s="58">
        <v>27.5</v>
      </c>
      <c r="C18" s="59">
        <v>335.18820736843747</v>
      </c>
      <c r="D18" s="60">
        <v>346.92239538000001</v>
      </c>
      <c r="E18" s="60">
        <v>300.09876600000001</v>
      </c>
      <c r="F18" s="60">
        <v>256.85165616</v>
      </c>
      <c r="G18" s="60">
        <v>0</v>
      </c>
      <c r="H18" s="60">
        <v>165.39804318067783</v>
      </c>
      <c r="I18" s="60">
        <v>494.90295049999997</v>
      </c>
      <c r="J18" s="60">
        <v>97.295719785000003</v>
      </c>
      <c r="K18" s="61">
        <v>1996.6577383741155</v>
      </c>
      <c r="M18" s="48"/>
    </row>
    <row r="19" spans="2:13" x14ac:dyDescent="0.2">
      <c r="B19" s="58">
        <v>30</v>
      </c>
      <c r="C19" s="59">
        <v>365.65986258375</v>
      </c>
      <c r="D19" s="60">
        <v>346.92239538000001</v>
      </c>
      <c r="E19" s="60">
        <v>300.09876600000001</v>
      </c>
      <c r="F19" s="60">
        <v>256.85165616</v>
      </c>
      <c r="G19" s="60">
        <v>0</v>
      </c>
      <c r="H19" s="60">
        <v>153.57351737437583</v>
      </c>
      <c r="I19" s="60">
        <v>494.90295049999997</v>
      </c>
      <c r="J19" s="60">
        <v>97.295719785000003</v>
      </c>
      <c r="K19" s="61">
        <v>2015.3048677831262</v>
      </c>
      <c r="M19" s="48"/>
    </row>
    <row r="20" spans="2:13" x14ac:dyDescent="0.2">
      <c r="B20" s="58">
        <v>32.5</v>
      </c>
      <c r="C20" s="59">
        <v>396.13151779906252</v>
      </c>
      <c r="D20" s="60">
        <v>346.92239538000001</v>
      </c>
      <c r="E20" s="60">
        <v>300.09876600000001</v>
      </c>
      <c r="F20" s="60">
        <v>256.85165616</v>
      </c>
      <c r="G20" s="60">
        <v>0</v>
      </c>
      <c r="H20" s="60">
        <v>141.74899156807379</v>
      </c>
      <c r="I20" s="60">
        <v>494.90295049999997</v>
      </c>
      <c r="J20" s="60">
        <v>97.295719785000003</v>
      </c>
      <c r="K20" s="61">
        <v>2033.9519971921366</v>
      </c>
      <c r="M20" s="48"/>
    </row>
    <row r="21" spans="2:13" x14ac:dyDescent="0.2">
      <c r="B21" s="58">
        <v>35</v>
      </c>
      <c r="C21" s="59">
        <v>426.60317301437493</v>
      </c>
      <c r="D21" s="60">
        <v>346.92239538000001</v>
      </c>
      <c r="E21" s="60">
        <v>300.09876600000001</v>
      </c>
      <c r="F21" s="60">
        <v>256.85165616</v>
      </c>
      <c r="G21" s="60">
        <v>0</v>
      </c>
      <c r="H21" s="60">
        <v>129.92446576177178</v>
      </c>
      <c r="I21" s="60">
        <v>494.90295049999997</v>
      </c>
      <c r="J21" s="60">
        <v>97.295719785000003</v>
      </c>
      <c r="K21" s="61">
        <v>2052.599126601147</v>
      </c>
      <c r="M21" s="48"/>
    </row>
    <row r="22" spans="2:13" x14ac:dyDescent="0.2">
      <c r="B22" s="58">
        <v>37.5</v>
      </c>
      <c r="C22" s="59">
        <v>457.0748282296874</v>
      </c>
      <c r="D22" s="60">
        <v>346.92239538000001</v>
      </c>
      <c r="E22" s="60">
        <v>300.09876600000001</v>
      </c>
      <c r="F22" s="60">
        <v>256.85165616</v>
      </c>
      <c r="G22" s="60">
        <v>0</v>
      </c>
      <c r="H22" s="60">
        <v>118.09993995546975</v>
      </c>
      <c r="I22" s="60">
        <v>494.90295049999997</v>
      </c>
      <c r="J22" s="60">
        <v>97.295719785000003</v>
      </c>
      <c r="K22" s="61">
        <v>2071.2462560101571</v>
      </c>
      <c r="M22" s="48"/>
    </row>
    <row r="23" spans="2:13" x14ac:dyDescent="0.2">
      <c r="B23" s="58">
        <v>40</v>
      </c>
      <c r="C23" s="59">
        <v>487.54648344499992</v>
      </c>
      <c r="D23" s="60">
        <v>346.92239538000001</v>
      </c>
      <c r="E23" s="60">
        <v>300.09876600000001</v>
      </c>
      <c r="F23" s="60">
        <v>256.85165616</v>
      </c>
      <c r="G23" s="60">
        <v>0</v>
      </c>
      <c r="H23" s="60">
        <v>106.27541414916796</v>
      </c>
      <c r="I23" s="60">
        <v>494.90295049999997</v>
      </c>
      <c r="J23" s="60">
        <v>97.295719785000003</v>
      </c>
      <c r="K23" s="61">
        <v>2089.8933854191682</v>
      </c>
      <c r="M23" s="48"/>
    </row>
    <row r="24" spans="2:13" x14ac:dyDescent="0.2">
      <c r="B24" s="58">
        <v>42.5</v>
      </c>
      <c r="C24" s="59">
        <v>518.0181386603125</v>
      </c>
      <c r="D24" s="60">
        <v>346.92239538000001</v>
      </c>
      <c r="E24" s="60">
        <v>300.09876600000001</v>
      </c>
      <c r="F24" s="60">
        <v>256.85165616</v>
      </c>
      <c r="G24" s="60">
        <v>0</v>
      </c>
      <c r="H24" s="60">
        <v>94.45088834286571</v>
      </c>
      <c r="I24" s="60">
        <v>494.90295049999997</v>
      </c>
      <c r="J24" s="60">
        <v>97.295719785000003</v>
      </c>
      <c r="K24" s="61">
        <v>2108.5405148281784</v>
      </c>
      <c r="M24" s="48"/>
    </row>
    <row r="25" spans="2:13" x14ac:dyDescent="0.2">
      <c r="B25" s="58">
        <v>45</v>
      </c>
      <c r="C25" s="59">
        <v>548.48979387562497</v>
      </c>
      <c r="D25" s="60">
        <v>346.92239538000001</v>
      </c>
      <c r="E25" s="60">
        <v>300.09876600000001</v>
      </c>
      <c r="F25" s="60">
        <v>256.85165616</v>
      </c>
      <c r="G25" s="60">
        <v>0</v>
      </c>
      <c r="H25" s="60">
        <v>82.62636253656369</v>
      </c>
      <c r="I25" s="60">
        <v>494.90295049999997</v>
      </c>
      <c r="J25" s="60">
        <v>97.295719785000003</v>
      </c>
      <c r="K25" s="61">
        <v>2127.1876442371886</v>
      </c>
      <c r="M25" s="48"/>
    </row>
    <row r="26" spans="2:13" x14ac:dyDescent="0.2">
      <c r="B26" s="58">
        <v>47.5</v>
      </c>
      <c r="C26" s="59">
        <v>578.96144909093744</v>
      </c>
      <c r="D26" s="60">
        <v>346.92239538000001</v>
      </c>
      <c r="E26" s="60">
        <v>300.09876600000001</v>
      </c>
      <c r="F26" s="60">
        <v>256.85165616</v>
      </c>
      <c r="G26" s="60">
        <v>0</v>
      </c>
      <c r="H26" s="60">
        <v>70.801836730261655</v>
      </c>
      <c r="I26" s="60">
        <v>494.90295049999997</v>
      </c>
      <c r="J26" s="60">
        <v>97.295719785000003</v>
      </c>
      <c r="K26" s="61">
        <v>2145.8347736461992</v>
      </c>
      <c r="M26" s="48"/>
    </row>
    <row r="27" spans="2:13" x14ac:dyDescent="0.2">
      <c r="B27" s="58">
        <v>50</v>
      </c>
      <c r="C27" s="59">
        <v>609.4331043062499</v>
      </c>
      <c r="D27" s="60">
        <v>346.92239538000001</v>
      </c>
      <c r="E27" s="60">
        <v>300.09876600000001</v>
      </c>
      <c r="F27" s="60">
        <v>256.85165616</v>
      </c>
      <c r="G27" s="60">
        <v>0</v>
      </c>
      <c r="H27" s="60">
        <v>58.977310923959635</v>
      </c>
      <c r="I27" s="60">
        <v>494.90295049999997</v>
      </c>
      <c r="J27" s="60">
        <v>97.295719785000003</v>
      </c>
      <c r="K27" s="61">
        <v>2164.4819030552094</v>
      </c>
      <c r="M27" s="48"/>
    </row>
    <row r="28" spans="2:13" x14ac:dyDescent="0.2">
      <c r="B28" s="58">
        <v>52.5</v>
      </c>
      <c r="C28" s="59">
        <v>639.90475952156248</v>
      </c>
      <c r="D28" s="60">
        <v>346.92239538000001</v>
      </c>
      <c r="E28" s="60">
        <v>300.09876600000001</v>
      </c>
      <c r="F28" s="60">
        <v>256.85165616</v>
      </c>
      <c r="G28" s="60">
        <v>0</v>
      </c>
      <c r="H28" s="60">
        <v>55.119004238389969</v>
      </c>
      <c r="I28" s="60">
        <v>494.90295049999997</v>
      </c>
      <c r="J28" s="60">
        <v>97.295719785000003</v>
      </c>
      <c r="K28" s="61">
        <v>2191.0952515849526</v>
      </c>
      <c r="M28" s="48"/>
    </row>
    <row r="29" spans="2:13" x14ac:dyDescent="0.2">
      <c r="B29" s="58">
        <v>55</v>
      </c>
      <c r="C29" s="59">
        <v>670.37641473687495</v>
      </c>
      <c r="D29" s="60">
        <v>346.92239538000001</v>
      </c>
      <c r="E29" s="60">
        <v>300.09876600000001</v>
      </c>
      <c r="F29" s="60">
        <v>256.85165616</v>
      </c>
      <c r="G29" s="60">
        <v>0</v>
      </c>
      <c r="H29" s="60">
        <v>51.278224603289402</v>
      </c>
      <c r="I29" s="60">
        <v>494.90295049999997</v>
      </c>
      <c r="J29" s="60">
        <v>97.295719785000003</v>
      </c>
      <c r="K29" s="61">
        <v>2217.7261271651641</v>
      </c>
      <c r="M29" s="48"/>
    </row>
    <row r="30" spans="2:13" x14ac:dyDescent="0.2">
      <c r="B30" s="58">
        <v>57.5</v>
      </c>
      <c r="C30" s="59">
        <v>700.84806995218742</v>
      </c>
      <c r="D30" s="60">
        <v>346.92239538000001</v>
      </c>
      <c r="E30" s="60">
        <v>300.09876600000001</v>
      </c>
      <c r="F30" s="60">
        <v>256.85165616</v>
      </c>
      <c r="G30" s="60">
        <v>0</v>
      </c>
      <c r="H30" s="60">
        <v>47.437444968188835</v>
      </c>
      <c r="I30" s="60">
        <v>494.90295049999997</v>
      </c>
      <c r="J30" s="60">
        <v>97.295719785000003</v>
      </c>
      <c r="K30" s="61">
        <v>2244.3570027453766</v>
      </c>
      <c r="M30" s="48"/>
    </row>
    <row r="31" spans="2:13" x14ac:dyDescent="0.2">
      <c r="B31" s="58">
        <v>60</v>
      </c>
      <c r="C31" s="59">
        <v>731.3197251675</v>
      </c>
      <c r="D31" s="60">
        <v>346.92239538000001</v>
      </c>
      <c r="E31" s="60">
        <v>300.09876600000001</v>
      </c>
      <c r="F31" s="60">
        <v>256.85165616</v>
      </c>
      <c r="G31" s="60">
        <v>0</v>
      </c>
      <c r="H31" s="60">
        <v>43.596665333088275</v>
      </c>
      <c r="I31" s="60">
        <v>494.90295049999997</v>
      </c>
      <c r="J31" s="60">
        <v>97.295719785000003</v>
      </c>
      <c r="K31" s="61">
        <v>2270.9878783255886</v>
      </c>
      <c r="M31" s="48"/>
    </row>
    <row r="32" spans="2:13" x14ac:dyDescent="0.2">
      <c r="B32" s="58">
        <v>62.5</v>
      </c>
      <c r="C32" s="59">
        <v>761.79138038281246</v>
      </c>
      <c r="D32" s="60">
        <v>346.92239538000001</v>
      </c>
      <c r="E32" s="60">
        <v>300.09876600000001</v>
      </c>
      <c r="F32" s="60">
        <v>256.85165616</v>
      </c>
      <c r="G32" s="60">
        <v>0</v>
      </c>
      <c r="H32" s="60">
        <v>39.755885697987708</v>
      </c>
      <c r="I32" s="60">
        <v>494.13054044627137</v>
      </c>
      <c r="J32" s="60">
        <v>97.295719785000003</v>
      </c>
      <c r="K32" s="61">
        <v>2296.8463438520716</v>
      </c>
      <c r="M32" s="48"/>
    </row>
    <row r="33" spans="2:13" x14ac:dyDescent="0.2">
      <c r="B33" s="58">
        <v>65</v>
      </c>
      <c r="C33" s="59">
        <v>792.26303559812504</v>
      </c>
      <c r="D33" s="60">
        <v>346.92239538000001</v>
      </c>
      <c r="E33" s="60">
        <v>300.09876600000001</v>
      </c>
      <c r="F33" s="60">
        <v>256.85165616</v>
      </c>
      <c r="G33" s="60">
        <v>0</v>
      </c>
      <c r="H33" s="60">
        <v>35.915106062887368</v>
      </c>
      <c r="I33" s="60">
        <v>486.4320029041221</v>
      </c>
      <c r="J33" s="60">
        <v>97.295719785000003</v>
      </c>
      <c r="K33" s="61">
        <v>2315.7786818901345</v>
      </c>
      <c r="M33" s="48"/>
    </row>
    <row r="34" spans="2:13" x14ac:dyDescent="0.2">
      <c r="B34" s="58">
        <v>67.5</v>
      </c>
      <c r="C34" s="59">
        <v>822.7346908134374</v>
      </c>
      <c r="D34" s="60">
        <v>346.92239538000001</v>
      </c>
      <c r="E34" s="60">
        <v>300.09876600000001</v>
      </c>
      <c r="F34" s="60">
        <v>256.85165616</v>
      </c>
      <c r="G34" s="60">
        <v>0</v>
      </c>
      <c r="H34" s="60">
        <v>32.074326427786801</v>
      </c>
      <c r="I34" s="60">
        <v>478.73346536197306</v>
      </c>
      <c r="J34" s="60">
        <v>97.295719785000003</v>
      </c>
      <c r="K34" s="61">
        <v>2334.7110199281974</v>
      </c>
      <c r="M34" s="48"/>
    </row>
    <row r="35" spans="2:13" x14ac:dyDescent="0.2">
      <c r="B35" s="58">
        <v>70</v>
      </c>
      <c r="C35" s="59">
        <v>853.20634602874986</v>
      </c>
      <c r="D35" s="60">
        <v>346.92239538000001</v>
      </c>
      <c r="E35" s="60">
        <v>300.09876600000001</v>
      </c>
      <c r="F35" s="60">
        <v>256.85165616</v>
      </c>
      <c r="G35" s="60">
        <v>0</v>
      </c>
      <c r="H35" s="60">
        <v>28.233546792686234</v>
      </c>
      <c r="I35" s="60">
        <v>471.03492781982396</v>
      </c>
      <c r="J35" s="60">
        <v>97.295719785000003</v>
      </c>
      <c r="K35" s="61">
        <v>2353.6433579662603</v>
      </c>
      <c r="M35" s="48"/>
    </row>
    <row r="36" spans="2:13" x14ac:dyDescent="0.2">
      <c r="B36" s="58">
        <v>72.5</v>
      </c>
      <c r="C36" s="59">
        <v>883.67800124406233</v>
      </c>
      <c r="D36" s="60">
        <v>346.92239538000001</v>
      </c>
      <c r="E36" s="60">
        <v>300.09876600000001</v>
      </c>
      <c r="F36" s="60">
        <v>256.85165616</v>
      </c>
      <c r="G36" s="60">
        <v>0</v>
      </c>
      <c r="H36" s="60">
        <v>24.392767157585666</v>
      </c>
      <c r="I36" s="60">
        <v>463.33639027767481</v>
      </c>
      <c r="J36" s="60">
        <v>97.295719785000003</v>
      </c>
      <c r="K36" s="61">
        <v>2372.5756960043227</v>
      </c>
      <c r="M36" s="48"/>
    </row>
    <row r="37" spans="2:13" x14ac:dyDescent="0.2">
      <c r="B37" s="58">
        <v>75</v>
      </c>
      <c r="C37" s="59">
        <v>914.1496564593748</v>
      </c>
      <c r="D37" s="60">
        <v>346.92239538000001</v>
      </c>
      <c r="E37" s="60">
        <v>300.09876600000001</v>
      </c>
      <c r="F37" s="60">
        <v>256.85165616</v>
      </c>
      <c r="G37" s="60">
        <v>0</v>
      </c>
      <c r="H37" s="60">
        <v>20.551987522485327</v>
      </c>
      <c r="I37" s="60">
        <v>455.63785273552566</v>
      </c>
      <c r="J37" s="60">
        <v>97.295719785000003</v>
      </c>
      <c r="K37" s="61">
        <v>2391.508034042386</v>
      </c>
      <c r="M37" s="48"/>
    </row>
    <row r="38" spans="2:13" x14ac:dyDescent="0.2">
      <c r="B38" s="58">
        <v>77.5</v>
      </c>
      <c r="C38" s="59">
        <v>944.62131167468704</v>
      </c>
      <c r="D38" s="60">
        <v>346.92239538000001</v>
      </c>
      <c r="E38" s="60">
        <v>300.09876600000001</v>
      </c>
      <c r="F38" s="60">
        <v>256.85165616</v>
      </c>
      <c r="G38" s="60">
        <v>0</v>
      </c>
      <c r="H38" s="60">
        <v>16.711207887384759</v>
      </c>
      <c r="I38" s="60">
        <v>447.93931519337656</v>
      </c>
      <c r="J38" s="60">
        <v>97.295719785000003</v>
      </c>
      <c r="K38" s="61">
        <v>2410.4403720804485</v>
      </c>
      <c r="M38" s="48"/>
    </row>
    <row r="39" spans="2:13" x14ac:dyDescent="0.2">
      <c r="B39" s="58">
        <v>80</v>
      </c>
      <c r="C39" s="59">
        <v>975.09296688999939</v>
      </c>
      <c r="D39" s="60">
        <v>346.92239538000001</v>
      </c>
      <c r="E39" s="60">
        <v>300.09876600000001</v>
      </c>
      <c r="F39" s="60">
        <v>256.85165616</v>
      </c>
      <c r="G39" s="60">
        <v>0</v>
      </c>
      <c r="H39" s="60">
        <v>0</v>
      </c>
      <c r="I39" s="60">
        <v>440.24077765122746</v>
      </c>
      <c r="J39" s="60">
        <v>97.295719785000003</v>
      </c>
      <c r="K39" s="61">
        <v>2416.5022818662269</v>
      </c>
      <c r="M39" s="48"/>
    </row>
    <row r="40" spans="2:13" x14ac:dyDescent="0.2">
      <c r="B40" s="58">
        <v>82.5</v>
      </c>
      <c r="C40" s="59">
        <v>1005.5646221053121</v>
      </c>
      <c r="D40" s="60">
        <v>346.92239538000001</v>
      </c>
      <c r="E40" s="60">
        <v>300.09876600000001</v>
      </c>
      <c r="F40" s="60">
        <v>256.85165616</v>
      </c>
      <c r="G40" s="60">
        <v>0</v>
      </c>
      <c r="H40" s="60">
        <v>0</v>
      </c>
      <c r="I40" s="60">
        <v>432.54224010907825</v>
      </c>
      <c r="J40" s="60">
        <v>97.295719785000003</v>
      </c>
      <c r="K40" s="61">
        <v>2439.2753995393905</v>
      </c>
      <c r="M40" s="48"/>
    </row>
    <row r="41" spans="2:13" x14ac:dyDescent="0.2">
      <c r="B41" s="58">
        <v>85</v>
      </c>
      <c r="C41" s="59">
        <v>1036.0362773206243</v>
      </c>
      <c r="D41" s="60">
        <v>346.92239538000001</v>
      </c>
      <c r="E41" s="60">
        <v>300.09876600000001</v>
      </c>
      <c r="F41" s="60">
        <v>256.85165616</v>
      </c>
      <c r="G41" s="60">
        <v>0</v>
      </c>
      <c r="H41" s="60">
        <v>0</v>
      </c>
      <c r="I41" s="60">
        <v>424.84370256692915</v>
      </c>
      <c r="J41" s="60">
        <v>97.295719785000003</v>
      </c>
      <c r="K41" s="61">
        <v>2462.0485172125536</v>
      </c>
      <c r="M41" s="48"/>
    </row>
    <row r="42" spans="2:13" x14ac:dyDescent="0.2">
      <c r="B42" s="58">
        <v>87.5</v>
      </c>
      <c r="C42" s="59">
        <v>1066.5079325359368</v>
      </c>
      <c r="D42" s="60">
        <v>346.92239538000001</v>
      </c>
      <c r="E42" s="60">
        <v>300.09876600000001</v>
      </c>
      <c r="F42" s="60">
        <v>256.85165616</v>
      </c>
      <c r="G42" s="60">
        <v>0</v>
      </c>
      <c r="H42" s="60">
        <v>0</v>
      </c>
      <c r="I42" s="60">
        <v>417.14516502478011</v>
      </c>
      <c r="J42" s="60">
        <v>97.295719785000003</v>
      </c>
      <c r="K42" s="61">
        <v>2484.8216348857168</v>
      </c>
      <c r="M42" s="48"/>
    </row>
    <row r="43" spans="2:13" x14ac:dyDescent="0.2">
      <c r="B43" s="58">
        <v>90</v>
      </c>
      <c r="C43" s="59">
        <v>1096.9795877512493</v>
      </c>
      <c r="D43" s="60">
        <v>346.92239538000001</v>
      </c>
      <c r="E43" s="60">
        <v>300.09876600000001</v>
      </c>
      <c r="F43" s="60">
        <v>256.85165616</v>
      </c>
      <c r="G43" s="60">
        <v>0</v>
      </c>
      <c r="H43" s="60">
        <v>0</v>
      </c>
      <c r="I43" s="60">
        <v>409.4466274826309</v>
      </c>
      <c r="J43" s="60">
        <v>97.295719785000003</v>
      </c>
      <c r="K43" s="61">
        <v>2507.5947525588804</v>
      </c>
      <c r="M43" s="48"/>
    </row>
    <row r="44" spans="2:13" x14ac:dyDescent="0.2">
      <c r="B44" s="58">
        <v>92.5</v>
      </c>
      <c r="C44" s="59">
        <v>1127.4512429665615</v>
      </c>
      <c r="D44" s="60">
        <v>346.92239538000001</v>
      </c>
      <c r="E44" s="60">
        <v>300.09876600000001</v>
      </c>
      <c r="F44" s="60">
        <v>256.85165616</v>
      </c>
      <c r="G44" s="60">
        <v>0</v>
      </c>
      <c r="H44" s="60">
        <v>0</v>
      </c>
      <c r="I44" s="60">
        <v>401.7480899404818</v>
      </c>
      <c r="J44" s="60">
        <v>97.295719785000003</v>
      </c>
      <c r="K44" s="61">
        <v>2530.3678702320435</v>
      </c>
      <c r="M44" s="48"/>
    </row>
    <row r="45" spans="2:13" x14ac:dyDescent="0.2">
      <c r="B45" s="58">
        <v>95</v>
      </c>
      <c r="C45" s="59">
        <v>1157.922898181874</v>
      </c>
      <c r="D45" s="60">
        <v>346.92239538000001</v>
      </c>
      <c r="E45" s="60">
        <v>300.09876600000001</v>
      </c>
      <c r="F45" s="60">
        <v>256.85165616</v>
      </c>
      <c r="G45" s="60">
        <v>0</v>
      </c>
      <c r="H45" s="60">
        <v>0</v>
      </c>
      <c r="I45" s="60">
        <v>394.04955239833265</v>
      </c>
      <c r="J45" s="60">
        <v>97.295719785000003</v>
      </c>
      <c r="K45" s="61">
        <v>2553.1409879052071</v>
      </c>
      <c r="M45" s="48"/>
    </row>
    <row r="46" spans="2:13" x14ac:dyDescent="0.2">
      <c r="B46" s="58">
        <v>97.5</v>
      </c>
      <c r="C46" s="59">
        <v>1188.3945533971864</v>
      </c>
      <c r="D46" s="60">
        <v>346.92239538000001</v>
      </c>
      <c r="E46" s="60">
        <v>300.09876600000001</v>
      </c>
      <c r="F46" s="60">
        <v>256.85165616</v>
      </c>
      <c r="G46" s="60">
        <v>0</v>
      </c>
      <c r="H46" s="60">
        <v>0</v>
      </c>
      <c r="I46" s="60">
        <v>386.35101485618355</v>
      </c>
      <c r="J46" s="60">
        <v>97.295719785000003</v>
      </c>
      <c r="K46" s="61">
        <v>2575.9141055783703</v>
      </c>
      <c r="M46" s="48"/>
    </row>
    <row r="47" spans="2:13" x14ac:dyDescent="0.2">
      <c r="B47" s="58">
        <v>100</v>
      </c>
      <c r="C47" s="59">
        <v>1218.8662086124987</v>
      </c>
      <c r="D47" s="60">
        <v>346.92239538000001</v>
      </c>
      <c r="E47" s="60">
        <v>300.09876600000001</v>
      </c>
      <c r="F47" s="60">
        <v>256.85165616</v>
      </c>
      <c r="G47" s="60">
        <v>0</v>
      </c>
      <c r="H47" s="60">
        <v>0</v>
      </c>
      <c r="I47" s="60">
        <v>378.65247731403446</v>
      </c>
      <c r="J47" s="60">
        <v>97.295719785000003</v>
      </c>
      <c r="K47" s="61">
        <v>2598.6872232515334</v>
      </c>
      <c r="M47" s="48"/>
    </row>
    <row r="48" spans="2:13" x14ac:dyDescent="0.2">
      <c r="B48" s="58">
        <v>102.5</v>
      </c>
      <c r="C48" s="59">
        <v>1249.3378638278111</v>
      </c>
      <c r="D48" s="60">
        <v>346.92239538000001</v>
      </c>
      <c r="E48" s="60">
        <v>300.09876600000001</v>
      </c>
      <c r="F48" s="60">
        <v>256.85165616</v>
      </c>
      <c r="G48" s="60">
        <v>0</v>
      </c>
      <c r="H48" s="60">
        <v>0</v>
      </c>
      <c r="I48" s="60">
        <v>370.9539397718853</v>
      </c>
      <c r="J48" s="60">
        <v>97.295719785000003</v>
      </c>
      <c r="K48" s="61">
        <v>2621.4603409246965</v>
      </c>
      <c r="M48" s="48"/>
    </row>
    <row r="49" spans="2:13" x14ac:dyDescent="0.2">
      <c r="B49" s="58">
        <v>105</v>
      </c>
      <c r="C49" s="59">
        <v>1279.8095190431236</v>
      </c>
      <c r="D49" s="60">
        <v>346.92239538000001</v>
      </c>
      <c r="E49" s="60">
        <v>300.09876600000001</v>
      </c>
      <c r="F49" s="60">
        <v>256.85165616</v>
      </c>
      <c r="G49" s="60">
        <v>0</v>
      </c>
      <c r="H49" s="60">
        <v>0</v>
      </c>
      <c r="I49" s="60">
        <v>363.25540222973621</v>
      </c>
      <c r="J49" s="60">
        <v>97.295719785000003</v>
      </c>
      <c r="K49" s="61">
        <v>2644.2334585978597</v>
      </c>
      <c r="M49" s="48"/>
    </row>
    <row r="50" spans="2:13" x14ac:dyDescent="0.2">
      <c r="B50" s="58">
        <v>107.5</v>
      </c>
      <c r="C50" s="59">
        <v>1310.2811742584358</v>
      </c>
      <c r="D50" s="60">
        <v>346.92239538000001</v>
      </c>
      <c r="E50" s="60">
        <v>300.09876600000001</v>
      </c>
      <c r="F50" s="60">
        <v>256.85165616</v>
      </c>
      <c r="G50" s="60">
        <v>0</v>
      </c>
      <c r="H50" s="60">
        <v>0</v>
      </c>
      <c r="I50" s="60">
        <v>355.55686468758711</v>
      </c>
      <c r="J50" s="60">
        <v>97.295719785000003</v>
      </c>
      <c r="K50" s="61">
        <v>2667.0065762710228</v>
      </c>
      <c r="M50" s="48"/>
    </row>
    <row r="51" spans="2:13" x14ac:dyDescent="0.2">
      <c r="B51" s="58">
        <v>110</v>
      </c>
      <c r="C51" s="59">
        <v>1340.7528294737483</v>
      </c>
      <c r="D51" s="60">
        <v>346.92239538000001</v>
      </c>
      <c r="E51" s="60">
        <v>300.09876600000001</v>
      </c>
      <c r="F51" s="60">
        <v>256.85165616</v>
      </c>
      <c r="G51" s="60">
        <v>0</v>
      </c>
      <c r="H51" s="60">
        <v>0</v>
      </c>
      <c r="I51" s="60">
        <v>347.85832714543795</v>
      </c>
      <c r="J51" s="60">
        <v>97.295719785000003</v>
      </c>
      <c r="K51" s="61">
        <v>2689.779693944186</v>
      </c>
      <c r="M51" s="48"/>
    </row>
    <row r="52" spans="2:13" x14ac:dyDescent="0.2">
      <c r="B52" s="58">
        <v>112.5</v>
      </c>
      <c r="C52" s="59">
        <v>1371.224484689061</v>
      </c>
      <c r="D52" s="60">
        <v>346.92239538000001</v>
      </c>
      <c r="E52" s="60">
        <v>300.09876600000001</v>
      </c>
      <c r="F52" s="60">
        <v>256.85165616</v>
      </c>
      <c r="G52" s="60">
        <v>0</v>
      </c>
      <c r="H52" s="60">
        <v>0</v>
      </c>
      <c r="I52" s="60">
        <v>340.15978960328886</v>
      </c>
      <c r="J52" s="60">
        <v>97.295719785000003</v>
      </c>
      <c r="K52" s="61">
        <v>2712.55281161735</v>
      </c>
      <c r="M52" s="48"/>
    </row>
    <row r="53" spans="2:13" x14ac:dyDescent="0.2">
      <c r="B53" s="58">
        <v>115</v>
      </c>
      <c r="C53" s="59">
        <v>1401.6961399043732</v>
      </c>
      <c r="D53" s="60">
        <v>346.92239538000001</v>
      </c>
      <c r="E53" s="60">
        <v>300.09876600000001</v>
      </c>
      <c r="F53" s="60">
        <v>256.85165616</v>
      </c>
      <c r="G53" s="60">
        <v>0</v>
      </c>
      <c r="H53" s="60">
        <v>0</v>
      </c>
      <c r="I53" s="60">
        <v>332.46125206113976</v>
      </c>
      <c r="J53" s="60">
        <v>97.295719785000003</v>
      </c>
      <c r="K53" s="61">
        <v>2735.3259292905132</v>
      </c>
      <c r="M53" s="48"/>
    </row>
    <row r="54" spans="2:13" x14ac:dyDescent="0.2">
      <c r="B54" s="58">
        <v>117.5</v>
      </c>
      <c r="C54" s="59">
        <v>1432.1677951196857</v>
      </c>
      <c r="D54" s="60">
        <v>346.92239538000001</v>
      </c>
      <c r="E54" s="60">
        <v>300.09876600000001</v>
      </c>
      <c r="F54" s="60">
        <v>256.85165616</v>
      </c>
      <c r="G54" s="60">
        <v>0</v>
      </c>
      <c r="H54" s="60">
        <v>0</v>
      </c>
      <c r="I54" s="60">
        <v>324.76271451899061</v>
      </c>
      <c r="J54" s="60">
        <v>97.295719785000003</v>
      </c>
      <c r="K54" s="61">
        <v>2758.0990469636763</v>
      </c>
      <c r="M54" s="48"/>
    </row>
    <row r="55" spans="2:13" x14ac:dyDescent="0.2">
      <c r="B55" s="58">
        <v>120</v>
      </c>
      <c r="C55" s="59">
        <v>1462.6394503349982</v>
      </c>
      <c r="D55" s="60">
        <v>346.92239538000001</v>
      </c>
      <c r="E55" s="60">
        <v>300.09876600000001</v>
      </c>
      <c r="F55" s="60">
        <v>256.85165616</v>
      </c>
      <c r="G55" s="60">
        <v>0</v>
      </c>
      <c r="H55" s="60">
        <v>0</v>
      </c>
      <c r="I55" s="60">
        <v>317.06417697684145</v>
      </c>
      <c r="J55" s="60">
        <v>97.295719785000003</v>
      </c>
      <c r="K55" s="61">
        <v>2780.8721646368394</v>
      </c>
      <c r="M55" s="48"/>
    </row>
    <row r="56" spans="2:13" x14ac:dyDescent="0.2">
      <c r="B56" s="58">
        <v>122.5</v>
      </c>
      <c r="C56" s="59">
        <v>1493.1111055503106</v>
      </c>
      <c r="D56" s="60">
        <v>346.92239538000001</v>
      </c>
      <c r="E56" s="60">
        <v>300.09876600000001</v>
      </c>
      <c r="F56" s="60">
        <v>256.85165616</v>
      </c>
      <c r="G56" s="60">
        <v>0</v>
      </c>
      <c r="H56" s="60">
        <v>0</v>
      </c>
      <c r="I56" s="60">
        <v>309.36563943469235</v>
      </c>
      <c r="J56" s="60">
        <v>97.295719785000003</v>
      </c>
      <c r="K56" s="61">
        <v>2803.645282310003</v>
      </c>
      <c r="M56" s="48"/>
    </row>
    <row r="57" spans="2:13" x14ac:dyDescent="0.2">
      <c r="B57" s="58">
        <v>125</v>
      </c>
      <c r="C57" s="59">
        <v>1523.5827607656229</v>
      </c>
      <c r="D57" s="60">
        <v>346.92239538000001</v>
      </c>
      <c r="E57" s="60">
        <v>300.09876600000001</v>
      </c>
      <c r="F57" s="60">
        <v>256.85165616</v>
      </c>
      <c r="G57" s="60">
        <v>0</v>
      </c>
      <c r="H57" s="60">
        <v>0</v>
      </c>
      <c r="I57" s="60">
        <v>301.66710189254331</v>
      </c>
      <c r="J57" s="60">
        <v>97.295719785000003</v>
      </c>
      <c r="K57" s="61">
        <v>2826.4183999831662</v>
      </c>
      <c r="M57" s="48"/>
    </row>
    <row r="58" spans="2:13" x14ac:dyDescent="0.2">
      <c r="B58" s="58">
        <v>127.5</v>
      </c>
      <c r="C58" s="59">
        <v>1554.0544159809353</v>
      </c>
      <c r="D58" s="60">
        <v>346.92239538000001</v>
      </c>
      <c r="E58" s="60">
        <v>300.09876600000001</v>
      </c>
      <c r="F58" s="60">
        <v>256.85165616</v>
      </c>
      <c r="G58" s="60">
        <v>0</v>
      </c>
      <c r="H58" s="60">
        <v>0</v>
      </c>
      <c r="I58" s="60">
        <v>293.9685643503941</v>
      </c>
      <c r="J58" s="60">
        <v>97.295719785000003</v>
      </c>
      <c r="K58" s="61">
        <v>2849.1915176563298</v>
      </c>
      <c r="M58" s="48"/>
    </row>
    <row r="59" spans="2:13" x14ac:dyDescent="0.2">
      <c r="B59" s="58">
        <v>130</v>
      </c>
      <c r="C59" s="59">
        <v>1584.5260711962478</v>
      </c>
      <c r="D59" s="60">
        <v>346.92239538000001</v>
      </c>
      <c r="E59" s="60">
        <v>300.09876600000001</v>
      </c>
      <c r="F59" s="60">
        <v>256.85165616</v>
      </c>
      <c r="G59" s="60">
        <v>0</v>
      </c>
      <c r="H59" s="60">
        <v>0</v>
      </c>
      <c r="I59" s="60">
        <v>286.27002680824495</v>
      </c>
      <c r="J59" s="60">
        <v>97.295719785000003</v>
      </c>
      <c r="K59" s="61">
        <v>2871.9646353294929</v>
      </c>
      <c r="M59" s="48"/>
    </row>
    <row r="60" spans="2:13" x14ac:dyDescent="0.2">
      <c r="B60" s="58">
        <v>132.5</v>
      </c>
      <c r="C60" s="59">
        <v>1614.9977264115601</v>
      </c>
      <c r="D60" s="60">
        <v>346.92239538000001</v>
      </c>
      <c r="E60" s="60">
        <v>300.09876600000001</v>
      </c>
      <c r="F60" s="60">
        <v>256.85165616</v>
      </c>
      <c r="G60" s="60">
        <v>0</v>
      </c>
      <c r="H60" s="60">
        <v>0</v>
      </c>
      <c r="I60" s="60">
        <v>278.57148926609591</v>
      </c>
      <c r="J60" s="60">
        <v>97.295719785000003</v>
      </c>
      <c r="K60" s="61">
        <v>2894.7377530026561</v>
      </c>
      <c r="M60" s="48"/>
    </row>
    <row r="61" spans="2:13" x14ac:dyDescent="0.2">
      <c r="B61" s="58">
        <v>135</v>
      </c>
      <c r="C61" s="59">
        <v>1645.4693816268727</v>
      </c>
      <c r="D61" s="60">
        <v>346.92239538000001</v>
      </c>
      <c r="E61" s="60">
        <v>300.09876600000001</v>
      </c>
      <c r="F61" s="60">
        <v>256.85165616</v>
      </c>
      <c r="G61" s="60">
        <v>0</v>
      </c>
      <c r="H61" s="60">
        <v>0</v>
      </c>
      <c r="I61" s="60">
        <v>270.87295172394664</v>
      </c>
      <c r="J61" s="60">
        <v>97.295719785000003</v>
      </c>
      <c r="K61" s="61">
        <v>2917.5108706758192</v>
      </c>
      <c r="M61" s="48"/>
    </row>
    <row r="62" spans="2:13" x14ac:dyDescent="0.2">
      <c r="B62" s="58">
        <v>137.5</v>
      </c>
      <c r="C62" s="59">
        <v>1675.9410368421854</v>
      </c>
      <c r="D62" s="60">
        <v>346.92239538000001</v>
      </c>
      <c r="E62" s="60">
        <v>300.09876600000001</v>
      </c>
      <c r="F62" s="60">
        <v>256.85165616</v>
      </c>
      <c r="G62" s="60">
        <v>0</v>
      </c>
      <c r="H62" s="60">
        <v>0</v>
      </c>
      <c r="I62" s="60">
        <v>263.17441418179749</v>
      </c>
      <c r="J62" s="60">
        <v>97.295719785000003</v>
      </c>
      <c r="K62" s="61">
        <v>2940.2839883489828</v>
      </c>
      <c r="M62" s="48"/>
    </row>
    <row r="63" spans="2:13" x14ac:dyDescent="0.2">
      <c r="B63" s="58">
        <v>140</v>
      </c>
      <c r="C63" s="59">
        <v>1706.4126920574979</v>
      </c>
      <c r="D63" s="60">
        <v>346.92239538000001</v>
      </c>
      <c r="E63" s="60">
        <v>300.09876600000001</v>
      </c>
      <c r="F63" s="60">
        <v>256.85165616</v>
      </c>
      <c r="G63" s="60">
        <v>0</v>
      </c>
      <c r="H63" s="60">
        <v>0</v>
      </c>
      <c r="I63" s="60">
        <v>255.47587663964828</v>
      </c>
      <c r="J63" s="60">
        <v>97.295719785000003</v>
      </c>
      <c r="K63" s="61">
        <v>2963.0571060221464</v>
      </c>
      <c r="M63" s="48"/>
    </row>
    <row r="64" spans="2:13" x14ac:dyDescent="0.2">
      <c r="B64" s="58">
        <v>142.5</v>
      </c>
      <c r="C64" s="59">
        <v>1736.8843472728104</v>
      </c>
      <c r="D64" s="60">
        <v>346.92239538000001</v>
      </c>
      <c r="E64" s="60">
        <v>300.09876600000001</v>
      </c>
      <c r="F64" s="60">
        <v>256.85165616</v>
      </c>
      <c r="G64" s="60">
        <v>0</v>
      </c>
      <c r="H64" s="60">
        <v>0</v>
      </c>
      <c r="I64" s="60">
        <v>247.77733909749921</v>
      </c>
      <c r="J64" s="60">
        <v>97.295719785000003</v>
      </c>
      <c r="K64" s="61">
        <v>2985.8302236953095</v>
      </c>
      <c r="M64" s="48"/>
    </row>
    <row r="65" spans="2:13" x14ac:dyDescent="0.2">
      <c r="B65" s="58">
        <v>145</v>
      </c>
      <c r="C65" s="59">
        <v>1767.3560024881233</v>
      </c>
      <c r="D65" s="60">
        <v>346.92239538000001</v>
      </c>
      <c r="E65" s="60">
        <v>300.09876600000001</v>
      </c>
      <c r="F65" s="60">
        <v>256.85165616</v>
      </c>
      <c r="G65" s="60">
        <v>0</v>
      </c>
      <c r="H65" s="60">
        <v>0</v>
      </c>
      <c r="I65" s="60">
        <v>240.07880155535</v>
      </c>
      <c r="J65" s="60">
        <v>97.295719785000003</v>
      </c>
      <c r="K65" s="61">
        <v>3008.6033413684736</v>
      </c>
      <c r="M65" s="48"/>
    </row>
    <row r="66" spans="2:13" x14ac:dyDescent="0.2">
      <c r="B66" s="58">
        <v>147.5</v>
      </c>
      <c r="C66" s="59">
        <v>1797.8276577034358</v>
      </c>
      <c r="D66" s="60">
        <v>346.92239538000001</v>
      </c>
      <c r="E66" s="60">
        <v>300.09876600000001</v>
      </c>
      <c r="F66" s="60">
        <v>256.85165616</v>
      </c>
      <c r="G66" s="60">
        <v>0</v>
      </c>
      <c r="H66" s="60">
        <v>0</v>
      </c>
      <c r="I66" s="60">
        <v>232.38026401320087</v>
      </c>
      <c r="J66" s="60">
        <v>97.295719785000003</v>
      </c>
      <c r="K66" s="61">
        <v>3031.3764590416367</v>
      </c>
      <c r="M66" s="48"/>
    </row>
    <row r="67" spans="2:13" x14ac:dyDescent="0.2">
      <c r="B67" s="58">
        <v>150</v>
      </c>
      <c r="C67" s="59">
        <v>1828.2993129187482</v>
      </c>
      <c r="D67" s="60">
        <v>346.92239538000001</v>
      </c>
      <c r="E67" s="60">
        <v>300.09876600000001</v>
      </c>
      <c r="F67" s="60">
        <v>256.85165616</v>
      </c>
      <c r="G67" s="60">
        <v>0</v>
      </c>
      <c r="H67" s="60">
        <v>0</v>
      </c>
      <c r="I67" s="60">
        <v>224.68172647105169</v>
      </c>
      <c r="J67" s="60">
        <v>97.295719785000003</v>
      </c>
      <c r="K67" s="61">
        <v>3054.1495767147999</v>
      </c>
      <c r="M67" s="48"/>
    </row>
    <row r="68" spans="2:13" x14ac:dyDescent="0.2">
      <c r="B68" s="58">
        <v>152.5</v>
      </c>
      <c r="C68" s="59">
        <v>1858.7709681340609</v>
      </c>
      <c r="D68" s="60">
        <v>346.92239538000001</v>
      </c>
      <c r="E68" s="60">
        <v>300.09876600000001</v>
      </c>
      <c r="F68" s="60">
        <v>256.85165616</v>
      </c>
      <c r="G68" s="60">
        <v>0</v>
      </c>
      <c r="H68" s="60">
        <v>0</v>
      </c>
      <c r="I68" s="60">
        <v>216.98318892890251</v>
      </c>
      <c r="J68" s="60">
        <v>97.295719785000003</v>
      </c>
      <c r="K68" s="61">
        <v>3076.9226943879635</v>
      </c>
      <c r="M68" s="48"/>
    </row>
    <row r="69" spans="2:13" x14ac:dyDescent="0.2">
      <c r="B69" s="58">
        <v>155</v>
      </c>
      <c r="C69" s="59">
        <v>1889.2426233493734</v>
      </c>
      <c r="D69" s="60">
        <v>346.92239538000001</v>
      </c>
      <c r="E69" s="60">
        <v>300.09876600000001</v>
      </c>
      <c r="F69" s="60">
        <v>256.85165616</v>
      </c>
      <c r="G69" s="60">
        <v>0</v>
      </c>
      <c r="H69" s="60">
        <v>0</v>
      </c>
      <c r="I69" s="60">
        <v>209.28465138675332</v>
      </c>
      <c r="J69" s="60">
        <v>97.295719785000003</v>
      </c>
      <c r="K69" s="61">
        <v>3099.6958120611266</v>
      </c>
      <c r="M69" s="48"/>
    </row>
    <row r="70" spans="2:13" x14ac:dyDescent="0.2">
      <c r="B70" s="58">
        <v>157.5</v>
      </c>
      <c r="C70" s="59">
        <v>1919.7142785646861</v>
      </c>
      <c r="D70" s="60">
        <v>346.92239538000001</v>
      </c>
      <c r="E70" s="60">
        <v>300.09876600000001</v>
      </c>
      <c r="F70" s="60">
        <v>256.85165616</v>
      </c>
      <c r="G70" s="60">
        <v>0</v>
      </c>
      <c r="H70" s="60">
        <v>0</v>
      </c>
      <c r="I70" s="60">
        <v>201.58611384460414</v>
      </c>
      <c r="J70" s="60">
        <v>97.295719785000003</v>
      </c>
      <c r="K70" s="61">
        <v>3122.4689297342902</v>
      </c>
      <c r="M70" s="48"/>
    </row>
    <row r="71" spans="2:13" x14ac:dyDescent="0.2">
      <c r="B71" s="58">
        <v>160</v>
      </c>
      <c r="C71" s="59">
        <v>1950.1859337799988</v>
      </c>
      <c r="D71" s="60">
        <v>346.92239538000001</v>
      </c>
      <c r="E71" s="60">
        <v>300.09876600000001</v>
      </c>
      <c r="F71" s="60">
        <v>256.85165616</v>
      </c>
      <c r="G71" s="60">
        <v>0</v>
      </c>
      <c r="H71" s="60">
        <v>0</v>
      </c>
      <c r="I71" s="60">
        <v>193.88757630245493</v>
      </c>
      <c r="J71" s="60">
        <v>97.295719785000003</v>
      </c>
      <c r="K71" s="61">
        <v>3145.2420474074538</v>
      </c>
      <c r="M71" s="48"/>
    </row>
    <row r="72" spans="2:13" x14ac:dyDescent="0.2">
      <c r="B72" s="58">
        <v>162.5</v>
      </c>
      <c r="C72" s="59">
        <v>1980.6575889953115</v>
      </c>
      <c r="D72" s="60">
        <v>346.92239538000001</v>
      </c>
      <c r="E72" s="60">
        <v>300.09876600000001</v>
      </c>
      <c r="F72" s="60">
        <v>256.85165616</v>
      </c>
      <c r="G72" s="60">
        <v>0</v>
      </c>
      <c r="H72" s="60">
        <v>0</v>
      </c>
      <c r="I72" s="60">
        <v>186.18903876030586</v>
      </c>
      <c r="J72" s="60">
        <v>97.295719785000003</v>
      </c>
      <c r="K72" s="61">
        <v>3168.0151650806174</v>
      </c>
      <c r="M72" s="48"/>
    </row>
    <row r="73" spans="2:13" x14ac:dyDescent="0.2">
      <c r="B73" s="58">
        <v>165</v>
      </c>
      <c r="C73" s="59">
        <v>2011.1292442106242</v>
      </c>
      <c r="D73" s="60">
        <v>346.92239538000001</v>
      </c>
      <c r="E73" s="60">
        <v>300.09876600000001</v>
      </c>
      <c r="F73" s="60">
        <v>256.85165616</v>
      </c>
      <c r="G73" s="60">
        <v>0</v>
      </c>
      <c r="H73" s="60">
        <v>0</v>
      </c>
      <c r="I73" s="60">
        <v>178.49050121815662</v>
      </c>
      <c r="J73" s="60">
        <v>97.295719785000003</v>
      </c>
      <c r="K73" s="61">
        <v>3190.7882827537805</v>
      </c>
      <c r="M73" s="48"/>
    </row>
    <row r="74" spans="2:13" x14ac:dyDescent="0.2">
      <c r="B74" s="58">
        <v>167.5</v>
      </c>
      <c r="C74" s="59">
        <v>2041.6008994259364</v>
      </c>
      <c r="D74" s="60">
        <v>346.92239538000001</v>
      </c>
      <c r="E74" s="60">
        <v>300.09876600000001</v>
      </c>
      <c r="F74" s="60">
        <v>256.85165616</v>
      </c>
      <c r="G74" s="60">
        <v>0</v>
      </c>
      <c r="H74" s="60">
        <v>0</v>
      </c>
      <c r="I74" s="60">
        <v>170.79196367600761</v>
      </c>
      <c r="J74" s="60">
        <v>97.295719785000003</v>
      </c>
      <c r="K74" s="61">
        <v>3213.5614004269441</v>
      </c>
      <c r="M74" s="48"/>
    </row>
    <row r="75" spans="2:13" x14ac:dyDescent="0.2">
      <c r="B75" s="58">
        <v>170</v>
      </c>
      <c r="C75" s="59">
        <v>2072.0725546412491</v>
      </c>
      <c r="D75" s="60">
        <v>346.92239538000001</v>
      </c>
      <c r="E75" s="60">
        <v>300.09876600000001</v>
      </c>
      <c r="F75" s="60">
        <v>256.85165616</v>
      </c>
      <c r="G75" s="60">
        <v>0</v>
      </c>
      <c r="H75" s="60">
        <v>0</v>
      </c>
      <c r="I75" s="60">
        <v>163.09342613385832</v>
      </c>
      <c r="J75" s="60">
        <v>97.295719785000003</v>
      </c>
      <c r="K75" s="61">
        <v>3236.3345181001073</v>
      </c>
      <c r="M75" s="48"/>
    </row>
    <row r="76" spans="2:13" x14ac:dyDescent="0.2">
      <c r="B76" s="58">
        <v>172.5</v>
      </c>
      <c r="C76" s="59">
        <v>2102.5442098565618</v>
      </c>
      <c r="D76" s="60">
        <v>346.92239538000001</v>
      </c>
      <c r="E76" s="60">
        <v>300.09876600000001</v>
      </c>
      <c r="F76" s="60">
        <v>256.85165616</v>
      </c>
      <c r="G76" s="60">
        <v>0</v>
      </c>
      <c r="H76" s="60">
        <v>0</v>
      </c>
      <c r="I76" s="60">
        <v>155.39488859170916</v>
      </c>
      <c r="J76" s="60">
        <v>97.295719785000003</v>
      </c>
      <c r="K76" s="61">
        <v>3259.1076357732709</v>
      </c>
      <c r="M76" s="48"/>
    </row>
    <row r="77" spans="2:13" x14ac:dyDescent="0.2">
      <c r="B77" s="58">
        <v>175</v>
      </c>
      <c r="C77" s="59">
        <v>2133.015865071874</v>
      </c>
      <c r="D77" s="60">
        <v>346.92239538000001</v>
      </c>
      <c r="E77" s="60">
        <v>300.09876600000001</v>
      </c>
      <c r="F77" s="60">
        <v>256.85165616</v>
      </c>
      <c r="G77" s="60">
        <v>0</v>
      </c>
      <c r="H77" s="60">
        <v>0</v>
      </c>
      <c r="I77" s="60">
        <v>147.69635104956009</v>
      </c>
      <c r="J77" s="60">
        <v>97.295719785000003</v>
      </c>
      <c r="K77" s="61">
        <v>3281.880753446434</v>
      </c>
      <c r="M77" s="48"/>
    </row>
    <row r="78" spans="2:13" x14ac:dyDescent="0.2">
      <c r="B78" s="58">
        <v>177.5</v>
      </c>
      <c r="C78" s="59">
        <v>2163.4875202871872</v>
      </c>
      <c r="D78" s="60">
        <v>346.92239538000001</v>
      </c>
      <c r="E78" s="60">
        <v>300.09876600000001</v>
      </c>
      <c r="F78" s="60">
        <v>171.2207343</v>
      </c>
      <c r="G78" s="60">
        <v>0</v>
      </c>
      <c r="H78" s="60">
        <v>0</v>
      </c>
      <c r="I78" s="60">
        <v>139.9978135074108</v>
      </c>
      <c r="J78" s="60">
        <v>97.295719785000003</v>
      </c>
      <c r="K78" s="61">
        <v>3219.0229492595981</v>
      </c>
      <c r="M78" s="48"/>
    </row>
    <row r="79" spans="2:13" x14ac:dyDescent="0.2">
      <c r="B79" s="58">
        <v>180</v>
      </c>
      <c r="C79" s="59">
        <v>2193.9591755024994</v>
      </c>
      <c r="D79" s="60">
        <v>346.92239538000001</v>
      </c>
      <c r="E79" s="60">
        <v>300.09876600000001</v>
      </c>
      <c r="F79" s="60">
        <v>171.2207343</v>
      </c>
      <c r="G79" s="60">
        <v>0</v>
      </c>
      <c r="H79" s="60">
        <v>0</v>
      </c>
      <c r="I79" s="60">
        <v>132.29927596526161</v>
      </c>
      <c r="J79" s="60">
        <v>97.295719785000003</v>
      </c>
      <c r="K79" s="61">
        <v>3241.7960669327613</v>
      </c>
      <c r="M79" s="48"/>
    </row>
    <row r="80" spans="2:13" x14ac:dyDescent="0.2">
      <c r="B80" s="58">
        <v>182.5</v>
      </c>
      <c r="C80" s="59">
        <v>2224.4308307178121</v>
      </c>
      <c r="D80" s="60">
        <v>346.92239538000001</v>
      </c>
      <c r="E80" s="60">
        <v>300.09876600000001</v>
      </c>
      <c r="F80" s="60">
        <v>171.2207343</v>
      </c>
      <c r="G80" s="60">
        <v>0</v>
      </c>
      <c r="H80" s="60">
        <v>0</v>
      </c>
      <c r="I80" s="60">
        <v>124.60073842311256</v>
      </c>
      <c r="J80" s="60">
        <v>97.295719785000003</v>
      </c>
      <c r="K80" s="61">
        <v>3264.5691846059244</v>
      </c>
      <c r="M80" s="48"/>
    </row>
    <row r="81" spans="2:13" x14ac:dyDescent="0.2">
      <c r="B81" s="58">
        <v>185</v>
      </c>
      <c r="C81" s="59">
        <v>2254.9024859331248</v>
      </c>
      <c r="D81" s="60">
        <v>346.92239538000001</v>
      </c>
      <c r="E81" s="60">
        <v>300.09876600000001</v>
      </c>
      <c r="F81" s="60">
        <v>171.2207343</v>
      </c>
      <c r="G81" s="60">
        <v>0</v>
      </c>
      <c r="H81" s="60">
        <v>0</v>
      </c>
      <c r="I81" s="60">
        <v>116.90220088096338</v>
      </c>
      <c r="J81" s="60">
        <v>97.295719785000003</v>
      </c>
      <c r="K81" s="61">
        <v>3287.342302279088</v>
      </c>
      <c r="M81" s="48"/>
    </row>
    <row r="82" spans="2:13" x14ac:dyDescent="0.2">
      <c r="B82" s="58">
        <v>187.5</v>
      </c>
      <c r="C82" s="59">
        <v>2285.374141148437</v>
      </c>
      <c r="D82" s="60">
        <v>346.92239538000001</v>
      </c>
      <c r="E82" s="60">
        <v>300.09876600000001</v>
      </c>
      <c r="F82" s="60">
        <v>171.2207343</v>
      </c>
      <c r="G82" s="60">
        <v>0</v>
      </c>
      <c r="H82" s="60">
        <v>0</v>
      </c>
      <c r="I82" s="60">
        <v>109.20366333881415</v>
      </c>
      <c r="J82" s="60">
        <v>97.295719785000003</v>
      </c>
      <c r="K82" s="61">
        <v>3310.1154199522512</v>
      </c>
      <c r="M82" s="48"/>
    </row>
    <row r="83" spans="2:13" x14ac:dyDescent="0.2">
      <c r="B83" s="58">
        <v>190</v>
      </c>
      <c r="C83" s="59">
        <v>2315.8457963637497</v>
      </c>
      <c r="D83" s="60">
        <v>346.92239538000001</v>
      </c>
      <c r="E83" s="60">
        <v>300.09876600000001</v>
      </c>
      <c r="F83" s="60">
        <v>171.2207343</v>
      </c>
      <c r="G83" s="60">
        <v>0</v>
      </c>
      <c r="H83" s="60">
        <v>0</v>
      </c>
      <c r="I83" s="60">
        <v>101.50512579666497</v>
      </c>
      <c r="J83" s="60">
        <v>97.295719785000003</v>
      </c>
      <c r="K83" s="61">
        <v>3332.8885376254148</v>
      </c>
      <c r="M83" s="48"/>
    </row>
    <row r="84" spans="2:13" x14ac:dyDescent="0.2">
      <c r="B84" s="58">
        <v>192.5</v>
      </c>
      <c r="C84" s="59">
        <v>2346.3174515790624</v>
      </c>
      <c r="D84" s="60">
        <v>346.92239538000001</v>
      </c>
      <c r="E84" s="60">
        <v>300.09876600000001</v>
      </c>
      <c r="F84" s="60">
        <v>171.2207343</v>
      </c>
      <c r="G84" s="60">
        <v>0</v>
      </c>
      <c r="H84" s="60">
        <v>0</v>
      </c>
      <c r="I84" s="60">
        <v>93.806588254515901</v>
      </c>
      <c r="J84" s="60">
        <v>97.295719785000003</v>
      </c>
      <c r="K84" s="61">
        <v>3355.6616552985784</v>
      </c>
      <c r="M84" s="48"/>
    </row>
    <row r="85" spans="2:13" x14ac:dyDescent="0.2">
      <c r="B85" s="58">
        <v>195</v>
      </c>
      <c r="C85" s="59">
        <v>2376.7891067943751</v>
      </c>
      <c r="D85" s="60">
        <v>346.92239538000001</v>
      </c>
      <c r="E85" s="60">
        <v>300.09876600000001</v>
      </c>
      <c r="F85" s="60">
        <v>171.2207343</v>
      </c>
      <c r="G85" s="60">
        <v>0</v>
      </c>
      <c r="H85" s="60">
        <v>0</v>
      </c>
      <c r="I85" s="60">
        <v>86.108050712366676</v>
      </c>
      <c r="J85" s="60">
        <v>97.295719785000003</v>
      </c>
      <c r="K85" s="61">
        <v>3378.4347729717419</v>
      </c>
      <c r="M85" s="48"/>
    </row>
    <row r="86" spans="2:13" x14ac:dyDescent="0.2">
      <c r="B86" s="58">
        <v>197.5</v>
      </c>
      <c r="C86" s="59">
        <v>2407.2607620096878</v>
      </c>
      <c r="D86" s="60">
        <v>346.92239538000001</v>
      </c>
      <c r="E86" s="60">
        <v>300.09876600000001</v>
      </c>
      <c r="F86" s="60">
        <v>171.2207343</v>
      </c>
      <c r="G86" s="60">
        <v>0</v>
      </c>
      <c r="H86" s="60">
        <v>0</v>
      </c>
      <c r="I86" s="60">
        <v>78.40951317021738</v>
      </c>
      <c r="J86" s="60">
        <v>97.295719785000003</v>
      </c>
      <c r="K86" s="61">
        <v>3401.2078906449051</v>
      </c>
      <c r="M86" s="48"/>
    </row>
    <row r="87" spans="2:13" x14ac:dyDescent="0.2">
      <c r="B87" s="58">
        <v>200</v>
      </c>
      <c r="C87" s="59">
        <v>2437.7324172250001</v>
      </c>
      <c r="D87" s="60">
        <v>346.92239538000001</v>
      </c>
      <c r="E87" s="60">
        <v>300.09876600000001</v>
      </c>
      <c r="F87" s="60">
        <v>171.2207343</v>
      </c>
      <c r="G87" s="60">
        <v>0</v>
      </c>
      <c r="H87" s="60">
        <v>0</v>
      </c>
      <c r="I87" s="60">
        <v>70.710975628068368</v>
      </c>
      <c r="J87" s="60">
        <v>97.295719785000003</v>
      </c>
      <c r="K87" s="61">
        <v>3423.9810083180682</v>
      </c>
      <c r="M87" s="48"/>
    </row>
    <row r="89" spans="2:13" ht="15" customHeight="1" x14ac:dyDescent="0.2">
      <c r="B89" s="89" t="s">
        <v>63</v>
      </c>
      <c r="C89" s="89"/>
      <c r="D89" s="89"/>
      <c r="E89" s="89"/>
      <c r="F89" s="89"/>
      <c r="G89" s="89"/>
      <c r="H89" s="89"/>
      <c r="I89" s="89"/>
      <c r="J89" s="89"/>
      <c r="K89" s="89"/>
    </row>
    <row r="90" spans="2:13" x14ac:dyDescent="0.2">
      <c r="B90" s="89"/>
      <c r="C90" s="89"/>
      <c r="D90" s="89"/>
      <c r="E90" s="89"/>
      <c r="F90" s="89"/>
      <c r="G90" s="89"/>
      <c r="H90" s="89"/>
      <c r="I90" s="89"/>
      <c r="J90" s="89"/>
      <c r="K90" s="89"/>
    </row>
    <row r="91" spans="2:13" x14ac:dyDescent="0.2">
      <c r="B91" s="89"/>
      <c r="C91" s="89"/>
      <c r="D91" s="89"/>
      <c r="E91" s="89"/>
      <c r="F91" s="89"/>
      <c r="G91" s="89"/>
      <c r="H91" s="89"/>
      <c r="I91" s="89"/>
      <c r="J91" s="89"/>
      <c r="K91" s="89"/>
    </row>
    <row r="92" spans="2:13" x14ac:dyDescent="0.2">
      <c r="B92" s="89"/>
      <c r="C92" s="89"/>
      <c r="D92" s="89"/>
      <c r="E92" s="89"/>
      <c r="F92" s="89"/>
      <c r="G92" s="89"/>
      <c r="H92" s="89"/>
      <c r="I92" s="89"/>
      <c r="J92" s="89"/>
      <c r="K92" s="89"/>
    </row>
    <row r="93" spans="2:13" x14ac:dyDescent="0.2">
      <c r="B93" s="89"/>
      <c r="C93" s="89"/>
      <c r="D93" s="89"/>
      <c r="E93" s="89"/>
      <c r="F93" s="89"/>
      <c r="G93" s="89"/>
      <c r="H93" s="89"/>
      <c r="I93" s="89"/>
      <c r="J93" s="89"/>
      <c r="K93" s="89"/>
    </row>
  </sheetData>
  <mergeCells count="17">
    <mergeCell ref="P4:P6"/>
    <mergeCell ref="I4:I6"/>
    <mergeCell ref="C4:C6"/>
    <mergeCell ref="D4:D6"/>
    <mergeCell ref="E4:E6"/>
    <mergeCell ref="F4:F6"/>
    <mergeCell ref="G4:G6"/>
    <mergeCell ref="J4:J6"/>
    <mergeCell ref="H4:H6"/>
    <mergeCell ref="L4:L6"/>
    <mergeCell ref="M4:M6"/>
    <mergeCell ref="K4:K6"/>
    <mergeCell ref="B1:K2"/>
    <mergeCell ref="B89:K93"/>
    <mergeCell ref="B4:B6"/>
    <mergeCell ref="N4:N6"/>
    <mergeCell ref="O4:O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M16"/>
  <sheetViews>
    <sheetView showGridLines="0" workbookViewId="0">
      <selection activeCell="B13" sqref="B13:M16"/>
    </sheetView>
  </sheetViews>
  <sheetFormatPr baseColWidth="10" defaultColWidth="10.81640625" defaultRowHeight="10" x14ac:dyDescent="0.2"/>
  <cols>
    <col min="1" max="1" width="10.81640625" style="3"/>
    <col min="2" max="2" width="34" style="3" customWidth="1"/>
    <col min="3" max="16384" width="10.81640625" style="3"/>
  </cols>
  <sheetData>
    <row r="3" spans="2:13" ht="10.5" x14ac:dyDescent="0.2">
      <c r="B3" s="1" t="s">
        <v>60</v>
      </c>
    </row>
    <row r="5" spans="2:13" ht="10.5" x14ac:dyDescent="0.25">
      <c r="B5" s="92"/>
      <c r="C5" s="94" t="s">
        <v>0</v>
      </c>
      <c r="D5" s="94"/>
      <c r="E5" s="94"/>
      <c r="F5" s="94"/>
      <c r="G5" s="94" t="s">
        <v>1</v>
      </c>
      <c r="H5" s="94"/>
      <c r="I5" s="94"/>
      <c r="J5" s="94"/>
    </row>
    <row r="6" spans="2:13" ht="10.5" x14ac:dyDescent="0.25">
      <c r="B6" s="92"/>
      <c r="C6" s="95" t="s">
        <v>11</v>
      </c>
      <c r="D6" s="95"/>
      <c r="E6" s="95"/>
      <c r="F6" s="95"/>
      <c r="G6" s="95"/>
      <c r="H6" s="95"/>
      <c r="I6" s="95"/>
      <c r="J6" s="95"/>
    </row>
    <row r="7" spans="2:13" ht="10.5" x14ac:dyDescent="0.2">
      <c r="B7" s="93"/>
      <c r="C7" s="19">
        <v>0</v>
      </c>
      <c r="D7" s="19">
        <v>1</v>
      </c>
      <c r="E7" s="19">
        <v>2</v>
      </c>
      <c r="F7" s="19">
        <v>3</v>
      </c>
      <c r="G7" s="19">
        <v>0</v>
      </c>
      <c r="H7" s="19">
        <v>1</v>
      </c>
      <c r="I7" s="19">
        <v>2</v>
      </c>
      <c r="J7" s="19">
        <v>3</v>
      </c>
    </row>
    <row r="8" spans="2:13" ht="30" customHeight="1" x14ac:dyDescent="0.2">
      <c r="B8" s="50" t="s">
        <v>19</v>
      </c>
      <c r="C8" s="51">
        <v>559.74</v>
      </c>
      <c r="D8" s="51">
        <v>839.61</v>
      </c>
      <c r="E8" s="52">
        <v>1007.532</v>
      </c>
      <c r="F8" s="52">
        <v>1231.4280000000001</v>
      </c>
      <c r="G8" s="52">
        <v>839.61</v>
      </c>
      <c r="H8" s="51">
        <v>1007.532</v>
      </c>
      <c r="I8" s="51">
        <v>1175.4540000000002</v>
      </c>
      <c r="J8" s="52">
        <v>1399.35</v>
      </c>
    </row>
    <row r="9" spans="2:13" ht="34.5" customHeight="1" x14ac:dyDescent="0.2">
      <c r="B9" s="53" t="s">
        <v>20</v>
      </c>
      <c r="C9" s="54">
        <v>100</v>
      </c>
      <c r="D9" s="54">
        <f t="shared" ref="D9:J9" si="0">D8/$C$8*100</f>
        <v>150</v>
      </c>
      <c r="E9" s="54">
        <f t="shared" si="0"/>
        <v>180</v>
      </c>
      <c r="F9" s="54">
        <f t="shared" si="0"/>
        <v>220.00000000000003</v>
      </c>
      <c r="G9" s="54">
        <f t="shared" si="0"/>
        <v>150</v>
      </c>
      <c r="H9" s="54">
        <f t="shared" si="0"/>
        <v>180</v>
      </c>
      <c r="I9" s="54">
        <f t="shared" si="0"/>
        <v>210</v>
      </c>
      <c r="J9" s="54">
        <f t="shared" si="0"/>
        <v>250</v>
      </c>
    </row>
    <row r="10" spans="2:13" ht="34.5" customHeight="1" x14ac:dyDescent="0.2">
      <c r="B10" s="55" t="s">
        <v>22</v>
      </c>
      <c r="C10" s="24">
        <v>505.27536666666663</v>
      </c>
      <c r="D10" s="24">
        <v>631.36723333333339</v>
      </c>
      <c r="E10" s="23">
        <v>546.02351999999985</v>
      </c>
      <c r="F10" s="23">
        <v>340.56344666666701</v>
      </c>
      <c r="G10" s="23">
        <v>724.32823333333295</v>
      </c>
      <c r="H10" s="23">
        <v>864.15671999999995</v>
      </c>
      <c r="I10" s="23">
        <v>903.67835333333346</v>
      </c>
      <c r="J10" s="23">
        <v>791.17927999999984</v>
      </c>
    </row>
    <row r="11" spans="2:13" ht="36" customHeight="1" x14ac:dyDescent="0.2">
      <c r="B11" s="56" t="s">
        <v>20</v>
      </c>
      <c r="C11" s="57">
        <v>100</v>
      </c>
      <c r="D11" s="57">
        <f>D10/$C$10*100</f>
        <v>124.95507895001943</v>
      </c>
      <c r="E11" s="57">
        <f t="shared" ref="E11:J11" si="1">E10/$C$10*100</f>
        <v>108.06454381541522</v>
      </c>
      <c r="F11" s="57">
        <f t="shared" si="1"/>
        <v>67.401553515934381</v>
      </c>
      <c r="G11" s="57">
        <f t="shared" si="1"/>
        <v>143.35316564347315</v>
      </c>
      <c r="H11" s="57">
        <f t="shared" si="1"/>
        <v>171.02688494412388</v>
      </c>
      <c r="I11" s="57">
        <f t="shared" si="1"/>
        <v>178.84868587498266</v>
      </c>
      <c r="J11" s="57">
        <f t="shared" si="1"/>
        <v>156.5837822689555</v>
      </c>
    </row>
    <row r="13" spans="2:13" x14ac:dyDescent="0.2">
      <c r="B13" s="89" t="s">
        <v>61</v>
      </c>
      <c r="C13" s="89"/>
      <c r="D13" s="89"/>
      <c r="E13" s="89"/>
      <c r="F13" s="89"/>
      <c r="G13" s="89"/>
      <c r="H13" s="89"/>
      <c r="I13" s="89"/>
      <c r="J13" s="89"/>
      <c r="K13" s="89"/>
      <c r="L13" s="89"/>
      <c r="M13" s="89"/>
    </row>
    <row r="14" spans="2:13" x14ac:dyDescent="0.2">
      <c r="B14" s="89"/>
      <c r="C14" s="89"/>
      <c r="D14" s="89"/>
      <c r="E14" s="89"/>
      <c r="F14" s="89"/>
      <c r="G14" s="89"/>
      <c r="H14" s="89"/>
      <c r="I14" s="89"/>
      <c r="J14" s="89"/>
      <c r="K14" s="89"/>
      <c r="L14" s="89"/>
      <c r="M14" s="89"/>
    </row>
    <row r="15" spans="2:13" x14ac:dyDescent="0.2">
      <c r="B15" s="89"/>
      <c r="C15" s="89"/>
      <c r="D15" s="89"/>
      <c r="E15" s="89"/>
      <c r="F15" s="89"/>
      <c r="G15" s="89"/>
      <c r="H15" s="89"/>
      <c r="I15" s="89"/>
      <c r="J15" s="89"/>
      <c r="K15" s="89"/>
      <c r="L15" s="89"/>
      <c r="M15" s="89"/>
    </row>
    <row r="16" spans="2:13" ht="28" customHeight="1" x14ac:dyDescent="0.2">
      <c r="B16" s="89"/>
      <c r="C16" s="89"/>
      <c r="D16" s="89"/>
      <c r="E16" s="89"/>
      <c r="F16" s="89"/>
      <c r="G16" s="89"/>
      <c r="H16" s="89"/>
      <c r="I16" s="89"/>
      <c r="J16" s="89"/>
      <c r="K16" s="89"/>
      <c r="L16" s="89"/>
      <c r="M16" s="89"/>
    </row>
  </sheetData>
  <mergeCells count="5">
    <mergeCell ref="B5:B7"/>
    <mergeCell ref="C5:F5"/>
    <mergeCell ref="G5:J5"/>
    <mergeCell ref="C6:J6"/>
    <mergeCell ref="B13:M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27"/>
  <sheetViews>
    <sheetView showGridLines="0" workbookViewId="0">
      <selection activeCell="H31" sqref="H31"/>
    </sheetView>
  </sheetViews>
  <sheetFormatPr baseColWidth="10" defaultColWidth="10.81640625" defaultRowHeight="10" x14ac:dyDescent="0.2"/>
  <cols>
    <col min="1" max="1" width="10.81640625" style="3"/>
    <col min="2" max="2" width="37" style="3" customWidth="1"/>
    <col min="3" max="16384" width="10.81640625" style="3"/>
  </cols>
  <sheetData>
    <row r="2" spans="2:11" ht="10.5" x14ac:dyDescent="0.2">
      <c r="B2" s="1" t="s">
        <v>59</v>
      </c>
    </row>
    <row r="4" spans="2:11" ht="10.5" x14ac:dyDescent="0.25">
      <c r="B4" s="96" t="s">
        <v>40</v>
      </c>
      <c r="C4" s="94" t="s">
        <v>0</v>
      </c>
      <c r="D4" s="94"/>
      <c r="E4" s="94"/>
      <c r="F4" s="94"/>
      <c r="G4" s="94" t="s">
        <v>1</v>
      </c>
      <c r="H4" s="94"/>
      <c r="I4" s="94"/>
      <c r="J4" s="94"/>
    </row>
    <row r="5" spans="2:11" ht="10.5" x14ac:dyDescent="0.25">
      <c r="B5" s="97"/>
      <c r="C5" s="95" t="s">
        <v>11</v>
      </c>
      <c r="D5" s="95"/>
      <c r="E5" s="95"/>
      <c r="F5" s="95"/>
      <c r="G5" s="95"/>
      <c r="H5" s="95"/>
      <c r="I5" s="95"/>
      <c r="J5" s="95"/>
    </row>
    <row r="6" spans="2:11" ht="10.5" x14ac:dyDescent="0.2">
      <c r="B6" s="97"/>
      <c r="C6" s="19">
        <v>0</v>
      </c>
      <c r="D6" s="19">
        <v>1</v>
      </c>
      <c r="E6" s="19">
        <v>2</v>
      </c>
      <c r="F6" s="19">
        <v>3</v>
      </c>
      <c r="G6" s="19">
        <v>0</v>
      </c>
      <c r="H6" s="19">
        <v>1</v>
      </c>
      <c r="I6" s="19">
        <v>2</v>
      </c>
      <c r="J6" s="19">
        <v>3</v>
      </c>
    </row>
    <row r="7" spans="2:11" ht="10.5" x14ac:dyDescent="0.25">
      <c r="B7" s="39" t="s">
        <v>2</v>
      </c>
      <c r="C7" s="40"/>
      <c r="D7" s="40"/>
      <c r="E7" s="40"/>
      <c r="F7" s="40"/>
      <c r="G7" s="40"/>
      <c r="H7" s="40"/>
      <c r="I7" s="40"/>
      <c r="J7" s="40"/>
    </row>
    <row r="8" spans="2:11" x14ac:dyDescent="0.2">
      <c r="B8" s="16" t="s">
        <v>51</v>
      </c>
      <c r="C8" s="41">
        <v>43</v>
      </c>
      <c r="D8" s="41">
        <v>53</v>
      </c>
      <c r="E8" s="41">
        <v>45</v>
      </c>
      <c r="F8" s="41">
        <v>28.000000000000004</v>
      </c>
      <c r="G8" s="41">
        <v>60</v>
      </c>
      <c r="H8" s="41">
        <v>70</v>
      </c>
      <c r="I8" s="41">
        <v>73</v>
      </c>
      <c r="J8" s="41">
        <v>63</v>
      </c>
    </row>
    <row r="9" spans="2:11" x14ac:dyDescent="0.2">
      <c r="B9" s="42" t="s">
        <v>38</v>
      </c>
      <c r="C9" s="43">
        <v>518.01813866031296</v>
      </c>
      <c r="D9" s="43">
        <v>639.90475952156248</v>
      </c>
      <c r="E9" s="43">
        <v>548.48979387562497</v>
      </c>
      <c r="F9" s="43">
        <v>335.18820736843747</v>
      </c>
      <c r="G9" s="43">
        <v>731.3197251675</v>
      </c>
      <c r="H9" s="43">
        <v>853.20634602874986</v>
      </c>
      <c r="I9" s="43">
        <v>883.67800124406233</v>
      </c>
      <c r="J9" s="43">
        <v>761.79138038281246</v>
      </c>
    </row>
    <row r="10" spans="2:11" ht="10.5" x14ac:dyDescent="0.25">
      <c r="B10" s="39" t="s">
        <v>42</v>
      </c>
      <c r="C10" s="44"/>
      <c r="D10" s="44"/>
      <c r="E10" s="44"/>
      <c r="F10" s="44"/>
      <c r="G10" s="44"/>
      <c r="H10" s="44"/>
      <c r="I10" s="44"/>
      <c r="J10" s="44"/>
    </row>
    <row r="11" spans="2:11" x14ac:dyDescent="0.2">
      <c r="B11" s="16" t="s">
        <v>51</v>
      </c>
      <c r="C11" s="41">
        <v>148</v>
      </c>
      <c r="D11" s="41">
        <v>188</v>
      </c>
      <c r="E11" s="41">
        <v>145</v>
      </c>
      <c r="F11" s="41">
        <v>80</v>
      </c>
      <c r="G11" s="41">
        <v>205</v>
      </c>
      <c r="H11" s="41">
        <v>240</v>
      </c>
      <c r="I11" s="41">
        <v>248</v>
      </c>
      <c r="J11" s="41">
        <v>223</v>
      </c>
    </row>
    <row r="12" spans="2:11" x14ac:dyDescent="0.2">
      <c r="B12" s="45" t="s">
        <v>38</v>
      </c>
      <c r="C12" s="46">
        <v>1797.8276577034358</v>
      </c>
      <c r="D12" s="46">
        <v>2285.374141148437</v>
      </c>
      <c r="E12" s="46">
        <v>1767.3560024881233</v>
      </c>
      <c r="F12" s="46">
        <v>975.09296688999939</v>
      </c>
      <c r="G12" s="46">
        <v>2498.675727655625</v>
      </c>
      <c r="H12" s="46">
        <v>2923.2875266700016</v>
      </c>
      <c r="I12" s="46">
        <v>3015.9150493784396</v>
      </c>
      <c r="J12" s="46">
        <v>2711.9773141628134</v>
      </c>
    </row>
    <row r="13" spans="2:11" ht="10.5" x14ac:dyDescent="0.25">
      <c r="B13" s="35" t="s">
        <v>3</v>
      </c>
      <c r="C13" s="41"/>
      <c r="D13" s="41"/>
      <c r="E13" s="41"/>
      <c r="F13" s="41"/>
      <c r="G13" s="41"/>
      <c r="H13" s="41"/>
      <c r="I13" s="41"/>
      <c r="J13" s="41"/>
    </row>
    <row r="14" spans="2:11" x14ac:dyDescent="0.2">
      <c r="B14" s="16" t="s">
        <v>51</v>
      </c>
      <c r="C14" s="41">
        <v>98</v>
      </c>
      <c r="D14" s="41">
        <v>153</v>
      </c>
      <c r="E14" s="41">
        <v>180</v>
      </c>
      <c r="F14" s="41">
        <v>220</v>
      </c>
      <c r="G14" s="41">
        <v>120</v>
      </c>
      <c r="H14" s="41">
        <v>153</v>
      </c>
      <c r="I14" s="41">
        <v>180</v>
      </c>
      <c r="J14" s="41">
        <v>220</v>
      </c>
    </row>
    <row r="15" spans="2:11" x14ac:dyDescent="0.2">
      <c r="B15" s="45" t="s">
        <v>38</v>
      </c>
      <c r="C15" s="47">
        <v>1188.3945533971864</v>
      </c>
      <c r="D15" s="47">
        <v>1858.7709681340609</v>
      </c>
      <c r="E15" s="47">
        <v>2193.9591755024994</v>
      </c>
      <c r="F15" s="47">
        <v>2681.5056589475007</v>
      </c>
      <c r="G15" s="47">
        <v>1462.6394503349982</v>
      </c>
      <c r="H15" s="47">
        <v>1858.7709681340609</v>
      </c>
      <c r="I15" s="47">
        <v>2193.9591755024994</v>
      </c>
      <c r="J15" s="47">
        <v>2681.5056589475007</v>
      </c>
    </row>
    <row r="16" spans="2:11" ht="15" customHeight="1" x14ac:dyDescent="0.2">
      <c r="B16" s="98" t="s">
        <v>69</v>
      </c>
      <c r="C16" s="98"/>
      <c r="D16" s="98"/>
      <c r="E16" s="98"/>
      <c r="F16" s="98"/>
      <c r="G16" s="98"/>
      <c r="H16" s="98"/>
      <c r="I16" s="98"/>
      <c r="J16" s="98"/>
      <c r="K16" s="62"/>
    </row>
    <row r="17" spans="2:16" x14ac:dyDescent="0.2">
      <c r="B17" s="99"/>
      <c r="C17" s="99"/>
      <c r="D17" s="99"/>
      <c r="E17" s="99"/>
      <c r="F17" s="99"/>
      <c r="G17" s="99"/>
      <c r="H17" s="99"/>
      <c r="I17" s="99"/>
      <c r="J17" s="99"/>
      <c r="K17" s="62"/>
    </row>
    <row r="18" spans="2:16" x14ac:dyDescent="0.2">
      <c r="B18" s="99"/>
      <c r="C18" s="99"/>
      <c r="D18" s="99"/>
      <c r="E18" s="99"/>
      <c r="F18" s="99"/>
      <c r="G18" s="99"/>
      <c r="H18" s="99"/>
      <c r="I18" s="99"/>
      <c r="J18" s="99"/>
      <c r="K18" s="62"/>
    </row>
    <row r="19" spans="2:16" x14ac:dyDescent="0.2">
      <c r="B19" s="99"/>
      <c r="C19" s="99"/>
      <c r="D19" s="99"/>
      <c r="E19" s="99"/>
      <c r="F19" s="99"/>
      <c r="G19" s="99"/>
      <c r="H19" s="99"/>
      <c r="I19" s="99"/>
      <c r="J19" s="99"/>
      <c r="K19" s="62"/>
    </row>
    <row r="20" spans="2:16" x14ac:dyDescent="0.2">
      <c r="B20" s="99"/>
      <c r="C20" s="99"/>
      <c r="D20" s="99"/>
      <c r="E20" s="99"/>
      <c r="F20" s="99"/>
      <c r="G20" s="99"/>
      <c r="H20" s="99"/>
      <c r="I20" s="99"/>
      <c r="J20" s="99"/>
      <c r="K20" s="62"/>
    </row>
    <row r="21" spans="2:16" x14ac:dyDescent="0.2">
      <c r="B21" s="99"/>
      <c r="C21" s="99"/>
      <c r="D21" s="99"/>
      <c r="E21" s="99"/>
      <c r="F21" s="99"/>
      <c r="G21" s="99"/>
      <c r="H21" s="99"/>
      <c r="I21" s="99"/>
      <c r="J21" s="99"/>
      <c r="K21" s="62"/>
    </row>
    <row r="22" spans="2:16" x14ac:dyDescent="0.2">
      <c r="B22" s="99"/>
      <c r="C22" s="99"/>
      <c r="D22" s="99"/>
      <c r="E22" s="99"/>
      <c r="F22" s="99"/>
      <c r="G22" s="99"/>
      <c r="H22" s="99"/>
      <c r="I22" s="99"/>
      <c r="J22" s="99"/>
      <c r="K22" s="62"/>
    </row>
    <row r="23" spans="2:16" ht="43" customHeight="1" x14ac:dyDescent="0.2">
      <c r="B23" s="99"/>
      <c r="C23" s="99"/>
      <c r="D23" s="99"/>
      <c r="E23" s="99"/>
      <c r="F23" s="99"/>
      <c r="G23" s="99"/>
      <c r="H23" s="99"/>
      <c r="I23" s="99"/>
      <c r="J23" s="99"/>
      <c r="K23" s="62"/>
    </row>
    <row r="24" spans="2:16" x14ac:dyDescent="0.2">
      <c r="C24" s="48"/>
      <c r="D24" s="48"/>
      <c r="E24" s="48"/>
      <c r="F24" s="48"/>
      <c r="G24" s="48"/>
      <c r="H24" s="48"/>
      <c r="I24" s="48"/>
      <c r="J24" s="48"/>
    </row>
    <row r="25" spans="2:16" x14ac:dyDescent="0.2">
      <c r="P25" s="49"/>
    </row>
    <row r="27" spans="2:16" x14ac:dyDescent="0.2">
      <c r="C27" s="48"/>
      <c r="D27" s="48"/>
      <c r="E27" s="48"/>
      <c r="F27" s="48"/>
      <c r="G27" s="48"/>
      <c r="H27" s="48"/>
      <c r="I27" s="48"/>
      <c r="J27" s="48"/>
    </row>
  </sheetData>
  <mergeCells count="5">
    <mergeCell ref="B4:B6"/>
    <mergeCell ref="C4:F4"/>
    <mergeCell ref="G4:J4"/>
    <mergeCell ref="C5:J5"/>
    <mergeCell ref="B16:J2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M24"/>
  <sheetViews>
    <sheetView showGridLines="0" zoomScaleNormal="100" workbookViewId="0">
      <selection activeCell="B20" sqref="B20:J20"/>
    </sheetView>
  </sheetViews>
  <sheetFormatPr baseColWidth="10" defaultColWidth="10.81640625" defaultRowHeight="10" x14ac:dyDescent="0.2"/>
  <cols>
    <col min="1" max="1" width="10.81640625" style="3"/>
    <col min="2" max="2" width="37.1796875" style="3" customWidth="1"/>
    <col min="3" max="3" width="8" style="3" customWidth="1"/>
    <col min="4" max="9" width="7.81640625" style="3" customWidth="1"/>
    <col min="10" max="10" width="7.6328125" style="3" customWidth="1"/>
    <col min="11" max="13" width="10.81640625" style="3"/>
    <col min="14" max="14" width="41.453125" style="3" customWidth="1"/>
    <col min="15" max="16384" width="10.81640625" style="3"/>
  </cols>
  <sheetData>
    <row r="2" spans="2:10" ht="10.5" x14ac:dyDescent="0.2">
      <c r="B2" s="1" t="s">
        <v>57</v>
      </c>
    </row>
    <row r="3" spans="2:10" ht="10.5" x14ac:dyDescent="0.2">
      <c r="B3" s="1"/>
      <c r="J3" s="3" t="s">
        <v>38</v>
      </c>
    </row>
    <row r="4" spans="2:10" ht="10.5" x14ac:dyDescent="0.25">
      <c r="B4" s="101"/>
      <c r="C4" s="94" t="s">
        <v>0</v>
      </c>
      <c r="D4" s="94"/>
      <c r="E4" s="94"/>
      <c r="F4" s="94"/>
      <c r="G4" s="94" t="s">
        <v>1</v>
      </c>
      <c r="H4" s="94"/>
      <c r="I4" s="94"/>
      <c r="J4" s="94"/>
    </row>
    <row r="5" spans="2:10" ht="10.5" x14ac:dyDescent="0.25">
      <c r="B5" s="101"/>
      <c r="C5" s="95" t="s">
        <v>11</v>
      </c>
      <c r="D5" s="95"/>
      <c r="E5" s="95"/>
      <c r="F5" s="95"/>
      <c r="G5" s="95"/>
      <c r="H5" s="95"/>
      <c r="I5" s="95"/>
      <c r="J5" s="95"/>
    </row>
    <row r="6" spans="2:10" ht="10.5" x14ac:dyDescent="0.2">
      <c r="B6" s="102"/>
      <c r="C6" s="19">
        <v>0</v>
      </c>
      <c r="D6" s="19">
        <v>1</v>
      </c>
      <c r="E6" s="19">
        <v>2</v>
      </c>
      <c r="F6" s="19">
        <v>3</v>
      </c>
      <c r="G6" s="19">
        <v>0</v>
      </c>
      <c r="H6" s="19">
        <v>1</v>
      </c>
      <c r="I6" s="19">
        <v>2</v>
      </c>
      <c r="J6" s="19">
        <v>3</v>
      </c>
    </row>
    <row r="7" spans="2:10" x14ac:dyDescent="0.2">
      <c r="B7" s="32" t="s">
        <v>44</v>
      </c>
      <c r="C7" s="21">
        <v>0</v>
      </c>
      <c r="D7" s="21">
        <v>0</v>
      </c>
      <c r="E7" s="21">
        <v>0</v>
      </c>
      <c r="F7" s="21">
        <v>0</v>
      </c>
      <c r="G7" s="21">
        <v>0</v>
      </c>
      <c r="H7" s="21">
        <v>0</v>
      </c>
      <c r="I7" s="21">
        <v>0</v>
      </c>
      <c r="J7" s="21">
        <v>0</v>
      </c>
    </row>
    <row r="8" spans="2:10" x14ac:dyDescent="0.2">
      <c r="B8" s="15" t="s">
        <v>36</v>
      </c>
      <c r="C8" s="22">
        <v>505.27536666666663</v>
      </c>
      <c r="D8" s="22">
        <v>631.36723333333339</v>
      </c>
      <c r="E8" s="21">
        <v>546.02351999999985</v>
      </c>
      <c r="F8" s="21">
        <v>340.56344666666666</v>
      </c>
      <c r="G8" s="21">
        <v>724.3282333333334</v>
      </c>
      <c r="H8" s="21">
        <v>864.15671999999995</v>
      </c>
      <c r="I8" s="21">
        <v>903.67835333333346</v>
      </c>
      <c r="J8" s="21">
        <v>791.17927999999984</v>
      </c>
    </row>
    <row r="9" spans="2:10" x14ac:dyDescent="0.2">
      <c r="B9" s="16" t="s">
        <v>42</v>
      </c>
      <c r="C9" s="22">
        <v>0</v>
      </c>
      <c r="D9" s="22">
        <v>0</v>
      </c>
      <c r="E9" s="22">
        <v>0</v>
      </c>
      <c r="F9" s="22">
        <v>0</v>
      </c>
      <c r="G9" s="22">
        <v>0</v>
      </c>
      <c r="H9" s="22">
        <v>0</v>
      </c>
      <c r="I9" s="22">
        <v>0</v>
      </c>
      <c r="J9" s="22">
        <v>0</v>
      </c>
    </row>
    <row r="10" spans="2:10" x14ac:dyDescent="0.2">
      <c r="B10" s="15" t="s">
        <v>3</v>
      </c>
      <c r="C10" s="21">
        <v>270.26190000000003</v>
      </c>
      <c r="D10" s="21">
        <v>378.5506355</v>
      </c>
      <c r="E10" s="21">
        <v>436.72679299999993</v>
      </c>
      <c r="F10" s="21">
        <v>494.90295049999997</v>
      </c>
      <c r="G10" s="21">
        <v>327.74304999999998</v>
      </c>
      <c r="H10" s="21">
        <v>378.5506355</v>
      </c>
      <c r="I10" s="21">
        <v>436.72679299999993</v>
      </c>
      <c r="J10" s="21">
        <v>494.90295049999997</v>
      </c>
    </row>
    <row r="11" spans="2:10" x14ac:dyDescent="0.2">
      <c r="B11" s="16" t="s">
        <v>4</v>
      </c>
      <c r="C11" s="21">
        <v>0</v>
      </c>
      <c r="D11" s="21">
        <v>0</v>
      </c>
      <c r="E11" s="21">
        <v>131.55014400000002</v>
      </c>
      <c r="F11" s="21">
        <v>300.09876600000001</v>
      </c>
      <c r="G11" s="21">
        <v>0</v>
      </c>
      <c r="H11" s="21">
        <v>0</v>
      </c>
      <c r="I11" s="21">
        <v>131.55014400000002</v>
      </c>
      <c r="J11" s="21">
        <v>300.09876600000001</v>
      </c>
    </row>
    <row r="12" spans="2:10" x14ac:dyDescent="0.2">
      <c r="B12" s="15" t="s">
        <v>5</v>
      </c>
      <c r="C12" s="21">
        <v>0</v>
      </c>
      <c r="D12" s="21">
        <v>0</v>
      </c>
      <c r="E12" s="21">
        <v>0</v>
      </c>
      <c r="F12" s="21">
        <v>256.85165616</v>
      </c>
      <c r="G12" s="21">
        <v>0</v>
      </c>
      <c r="H12" s="21">
        <v>0</v>
      </c>
      <c r="I12" s="21">
        <v>0</v>
      </c>
      <c r="J12" s="21">
        <v>256.85165616</v>
      </c>
    </row>
    <row r="13" spans="2:10" x14ac:dyDescent="0.2">
      <c r="B13" s="16" t="s">
        <v>6</v>
      </c>
      <c r="C13" s="21">
        <v>0</v>
      </c>
      <c r="D13" s="22">
        <v>32.431906595000001</v>
      </c>
      <c r="E13" s="21">
        <v>64.863813190000002</v>
      </c>
      <c r="F13" s="21">
        <v>97.295719785000003</v>
      </c>
      <c r="G13" s="21">
        <v>0</v>
      </c>
      <c r="H13" s="22">
        <v>32.431906595000001</v>
      </c>
      <c r="I13" s="21">
        <v>64.863813190000002</v>
      </c>
      <c r="J13" s="21">
        <v>97.295719785000003</v>
      </c>
    </row>
    <row r="14" spans="2:10" x14ac:dyDescent="0.2">
      <c r="B14" s="15" t="s">
        <v>7</v>
      </c>
      <c r="C14" s="21">
        <v>0</v>
      </c>
      <c r="D14" s="22">
        <v>115.64079846</v>
      </c>
      <c r="E14" s="21">
        <v>231.28159692</v>
      </c>
      <c r="F14" s="21">
        <v>346.92239538000001</v>
      </c>
      <c r="G14" s="21">
        <v>0</v>
      </c>
      <c r="H14" s="21">
        <v>0</v>
      </c>
      <c r="I14" s="21">
        <v>0</v>
      </c>
      <c r="J14" s="21">
        <v>0</v>
      </c>
    </row>
    <row r="15" spans="2:10" x14ac:dyDescent="0.2">
      <c r="B15" s="16" t="s">
        <v>8</v>
      </c>
      <c r="C15" s="21">
        <v>0</v>
      </c>
      <c r="D15" s="21">
        <v>0</v>
      </c>
      <c r="E15" s="21">
        <v>0</v>
      </c>
      <c r="F15" s="21">
        <v>0</v>
      </c>
      <c r="G15" s="21">
        <v>0</v>
      </c>
      <c r="H15" s="21">
        <v>0</v>
      </c>
      <c r="I15" s="21">
        <v>0</v>
      </c>
      <c r="J15" s="21">
        <v>0</v>
      </c>
    </row>
    <row r="16" spans="2:10" x14ac:dyDescent="0.2">
      <c r="B16" s="33" t="s">
        <v>9</v>
      </c>
      <c r="C16" s="34">
        <f t="shared" ref="C16:J16" si="0">SUM(C7:C15)</f>
        <v>775.53726666666671</v>
      </c>
      <c r="D16" s="34">
        <f t="shared" si="0"/>
        <v>1157.9905738883335</v>
      </c>
      <c r="E16" s="34">
        <f t="shared" si="0"/>
        <v>1410.4458671099999</v>
      </c>
      <c r="F16" s="34">
        <f t="shared" si="0"/>
        <v>1836.6349344916666</v>
      </c>
      <c r="G16" s="34">
        <f t="shared" si="0"/>
        <v>1052.0712833333334</v>
      </c>
      <c r="H16" s="34">
        <f t="shared" si="0"/>
        <v>1275.139262095</v>
      </c>
      <c r="I16" s="34">
        <f t="shared" si="0"/>
        <v>1536.8191035233335</v>
      </c>
      <c r="J16" s="34">
        <f t="shared" si="0"/>
        <v>1940.3283724449998</v>
      </c>
    </row>
    <row r="17" spans="2:13" ht="10.5" x14ac:dyDescent="0.25">
      <c r="B17" s="35" t="s">
        <v>10</v>
      </c>
      <c r="C17" s="36">
        <f>C16</f>
        <v>775.53726666666671</v>
      </c>
      <c r="D17" s="36">
        <f>D16/1.3</f>
        <v>890.76197991410265</v>
      </c>
      <c r="E17" s="36">
        <f>E16/1.6</f>
        <v>881.52866694374984</v>
      </c>
      <c r="F17" s="36">
        <f>F16/1.9</f>
        <v>966.64996552192986</v>
      </c>
      <c r="G17" s="36">
        <f>G16/1.5</f>
        <v>701.38085555555563</v>
      </c>
      <c r="H17" s="36">
        <f>H16/1.8</f>
        <v>708.41070116388892</v>
      </c>
      <c r="I17" s="36">
        <f>I16/2.1</f>
        <v>731.81862072539684</v>
      </c>
      <c r="J17" s="36">
        <f>J16/2.4</f>
        <v>808.47015518541662</v>
      </c>
    </row>
    <row r="18" spans="2:13" ht="16.5" customHeight="1" x14ac:dyDescent="0.2">
      <c r="B18" s="37" t="s">
        <v>58</v>
      </c>
      <c r="C18" s="38">
        <f>C17/1070*100</f>
        <v>72.480118380062308</v>
      </c>
      <c r="D18" s="38">
        <f t="shared" ref="D18:J18" si="1">D17/1070*100</f>
        <v>83.248783169542307</v>
      </c>
      <c r="E18" s="38">
        <f t="shared" si="1"/>
        <v>82.385856723714937</v>
      </c>
      <c r="F18" s="38">
        <f t="shared" si="1"/>
        <v>90.341118273077555</v>
      </c>
      <c r="G18" s="38">
        <f t="shared" si="1"/>
        <v>65.549612668743521</v>
      </c>
      <c r="H18" s="38">
        <f t="shared" si="1"/>
        <v>66.206607585410183</v>
      </c>
      <c r="I18" s="38">
        <f t="shared" si="1"/>
        <v>68.394263619195968</v>
      </c>
      <c r="J18" s="38">
        <f t="shared" si="1"/>
        <v>75.5579584285436</v>
      </c>
    </row>
    <row r="20" spans="2:13" ht="108" customHeight="1" x14ac:dyDescent="0.2">
      <c r="B20" s="103" t="s">
        <v>66</v>
      </c>
      <c r="C20" s="103"/>
      <c r="D20" s="103"/>
      <c r="E20" s="103"/>
      <c r="F20" s="103"/>
      <c r="G20" s="103"/>
      <c r="H20" s="103"/>
      <c r="I20" s="103"/>
      <c r="J20" s="103"/>
    </row>
    <row r="21" spans="2:13" ht="10.5" x14ac:dyDescent="0.2">
      <c r="B21" s="13"/>
    </row>
    <row r="22" spans="2:13" ht="10.5" x14ac:dyDescent="0.2">
      <c r="B22" s="100"/>
      <c r="C22" s="100"/>
      <c r="D22" s="100"/>
      <c r="E22" s="100"/>
      <c r="F22" s="100"/>
      <c r="G22" s="100"/>
      <c r="H22" s="100"/>
      <c r="I22" s="100"/>
      <c r="J22" s="100"/>
      <c r="K22" s="100"/>
      <c r="L22" s="100"/>
      <c r="M22" s="100"/>
    </row>
    <row r="23" spans="2:13" x14ac:dyDescent="0.2">
      <c r="B23" s="100"/>
      <c r="C23" s="100"/>
      <c r="D23" s="100"/>
      <c r="E23" s="100"/>
      <c r="F23" s="100"/>
      <c r="G23" s="100"/>
      <c r="H23" s="100"/>
      <c r="I23" s="100"/>
      <c r="J23" s="100"/>
      <c r="K23" s="100"/>
    </row>
    <row r="24" spans="2:13" x14ac:dyDescent="0.2">
      <c r="B24" s="100"/>
      <c r="C24" s="100"/>
      <c r="D24" s="100"/>
      <c r="E24" s="100"/>
      <c r="F24" s="100"/>
      <c r="G24" s="100"/>
      <c r="H24" s="100"/>
      <c r="I24" s="100"/>
      <c r="J24" s="100"/>
      <c r="K24" s="100"/>
    </row>
  </sheetData>
  <mergeCells count="7">
    <mergeCell ref="B23:K24"/>
    <mergeCell ref="B4:B6"/>
    <mergeCell ref="C4:F4"/>
    <mergeCell ref="G4:J4"/>
    <mergeCell ref="C5:J5"/>
    <mergeCell ref="B22:M22"/>
    <mergeCell ref="B20:J20"/>
  </mergeCells>
  <pageMargins left="0.7" right="0.7" top="0.75" bottom="0.75" header="0.3" footer="0.3"/>
  <pageSetup paperSize="9" orientation="portrait" r:id="rId1"/>
  <ignoredErrors>
    <ignoredError sqref="C16:J1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R26"/>
  <sheetViews>
    <sheetView showGridLines="0" workbookViewId="0">
      <selection activeCell="B20" sqref="B20:J26"/>
    </sheetView>
  </sheetViews>
  <sheetFormatPr baseColWidth="10" defaultColWidth="10.81640625" defaultRowHeight="10" x14ac:dyDescent="0.2"/>
  <cols>
    <col min="1" max="1" width="10.81640625" style="3"/>
    <col min="2" max="2" width="39.453125" style="3" customWidth="1"/>
    <col min="3" max="6" width="10.81640625" style="3"/>
    <col min="7" max="7" width="12" style="3" customWidth="1"/>
    <col min="8" max="8" width="12.6328125" style="3" customWidth="1"/>
    <col min="9" max="9" width="12.36328125" style="3" customWidth="1"/>
    <col min="10" max="10" width="12" style="3" customWidth="1"/>
    <col min="11" max="16384" width="10.81640625" style="3"/>
  </cols>
  <sheetData>
    <row r="2" spans="2:18" ht="10.5" x14ac:dyDescent="0.2">
      <c r="B2" s="1" t="s">
        <v>56</v>
      </c>
    </row>
    <row r="3" spans="2:18" x14ac:dyDescent="0.2">
      <c r="J3" s="3" t="s">
        <v>37</v>
      </c>
    </row>
    <row r="4" spans="2:18" ht="10.5" x14ac:dyDescent="0.25">
      <c r="B4" s="101"/>
      <c r="C4" s="94" t="s">
        <v>0</v>
      </c>
      <c r="D4" s="94"/>
      <c r="E4" s="94"/>
      <c r="F4" s="94"/>
      <c r="G4" s="94" t="s">
        <v>1</v>
      </c>
      <c r="H4" s="94"/>
      <c r="I4" s="94"/>
      <c r="J4" s="94"/>
    </row>
    <row r="5" spans="2:18" ht="10.5" x14ac:dyDescent="0.25">
      <c r="B5" s="101"/>
      <c r="C5" s="95" t="s">
        <v>11</v>
      </c>
      <c r="D5" s="95"/>
      <c r="E5" s="95"/>
      <c r="F5" s="95"/>
      <c r="G5" s="95"/>
      <c r="H5" s="95"/>
      <c r="I5" s="95"/>
      <c r="J5" s="95"/>
    </row>
    <row r="6" spans="2:18" ht="10.5" x14ac:dyDescent="0.2">
      <c r="B6" s="102"/>
      <c r="C6" s="19">
        <v>0</v>
      </c>
      <c r="D6" s="19">
        <v>1</v>
      </c>
      <c r="E6" s="19">
        <v>2</v>
      </c>
      <c r="F6" s="19">
        <v>3</v>
      </c>
      <c r="G6" s="19">
        <v>0</v>
      </c>
      <c r="H6" s="19">
        <v>1</v>
      </c>
      <c r="I6" s="19">
        <v>2</v>
      </c>
      <c r="J6" s="19">
        <v>3</v>
      </c>
    </row>
    <row r="7" spans="2:18" x14ac:dyDescent="0.2">
      <c r="B7" s="32" t="s">
        <v>44</v>
      </c>
      <c r="C7" s="25">
        <v>1218.8662086124987</v>
      </c>
      <c r="D7" s="25">
        <v>1218.8662086124987</v>
      </c>
      <c r="E7" s="25">
        <v>1218.8662086125</v>
      </c>
      <c r="F7" s="25">
        <v>1218.8662086124987</v>
      </c>
      <c r="G7" s="25">
        <v>1218.8662086124987</v>
      </c>
      <c r="H7" s="25">
        <v>1218.8662086124987</v>
      </c>
      <c r="I7" s="25">
        <v>1218.8662086124987</v>
      </c>
      <c r="J7" s="25">
        <v>1218.8662086124987</v>
      </c>
    </row>
    <row r="8" spans="2:18" x14ac:dyDescent="0.2">
      <c r="B8" s="15" t="s">
        <v>36</v>
      </c>
      <c r="C8" s="26">
        <v>0</v>
      </c>
      <c r="D8" s="26">
        <v>0</v>
      </c>
      <c r="E8" s="25">
        <v>0</v>
      </c>
      <c r="F8" s="25">
        <v>0</v>
      </c>
      <c r="G8" s="25">
        <v>0</v>
      </c>
      <c r="H8" s="25">
        <v>0</v>
      </c>
      <c r="I8" s="25">
        <v>0</v>
      </c>
      <c r="J8" s="25">
        <v>0</v>
      </c>
    </row>
    <row r="9" spans="2:18" x14ac:dyDescent="0.2">
      <c r="B9" s="15" t="s">
        <v>42</v>
      </c>
      <c r="C9" s="26">
        <v>235.42881412148046</v>
      </c>
      <c r="D9" s="26">
        <v>285.60825612148057</v>
      </c>
      <c r="E9" s="26">
        <v>194.9087624714806</v>
      </c>
      <c r="F9" s="26">
        <v>0</v>
      </c>
      <c r="G9" s="26">
        <v>415.71910312580502</v>
      </c>
      <c r="H9" s="26">
        <v>511.45129647148059</v>
      </c>
      <c r="I9" s="25">
        <v>544.52688747148056</v>
      </c>
      <c r="J9" s="26">
        <v>424.25851117148079</v>
      </c>
    </row>
    <row r="10" spans="2:18" x14ac:dyDescent="0.2">
      <c r="B10" s="16" t="s">
        <v>3</v>
      </c>
      <c r="C10" s="25">
        <v>0</v>
      </c>
      <c r="D10" s="25">
        <v>213.20941395029095</v>
      </c>
      <c r="E10" s="25">
        <v>293.69459532912845</v>
      </c>
      <c r="F10" s="25">
        <v>378.65247731403446</v>
      </c>
      <c r="G10" s="25">
        <v>94.085935995675626</v>
      </c>
      <c r="H10" s="25">
        <v>213.20941395029095</v>
      </c>
      <c r="I10" s="25">
        <v>293.69459532912845</v>
      </c>
      <c r="J10" s="25">
        <v>378.65247731403446</v>
      </c>
    </row>
    <row r="11" spans="2:18" x14ac:dyDescent="0.2">
      <c r="B11" s="17" t="s">
        <v>4</v>
      </c>
      <c r="C11" s="25">
        <v>0</v>
      </c>
      <c r="D11" s="25">
        <v>0</v>
      </c>
      <c r="E11" s="25">
        <v>131.55014400000002</v>
      </c>
      <c r="F11" s="25">
        <v>300.09876600000001</v>
      </c>
      <c r="G11" s="25">
        <v>0</v>
      </c>
      <c r="H11" s="25">
        <v>0</v>
      </c>
      <c r="I11" s="25">
        <v>131.55014400000002</v>
      </c>
      <c r="J11" s="25">
        <v>300.09876600000001</v>
      </c>
    </row>
    <row r="12" spans="2:18" x14ac:dyDescent="0.2">
      <c r="B12" s="17" t="s">
        <v>5</v>
      </c>
      <c r="C12" s="25">
        <v>0</v>
      </c>
      <c r="D12" s="25">
        <v>0</v>
      </c>
      <c r="E12" s="25">
        <v>0</v>
      </c>
      <c r="F12" s="25">
        <v>256.85165616</v>
      </c>
      <c r="G12" s="25">
        <v>0</v>
      </c>
      <c r="H12" s="25">
        <v>0</v>
      </c>
      <c r="I12" s="25">
        <v>0</v>
      </c>
      <c r="J12" s="25">
        <v>256.85165616</v>
      </c>
    </row>
    <row r="13" spans="2:18" x14ac:dyDescent="0.2">
      <c r="B13" s="17" t="s">
        <v>6</v>
      </c>
      <c r="C13" s="25">
        <v>0</v>
      </c>
      <c r="D13" s="26">
        <v>32.431906595000001</v>
      </c>
      <c r="E13" s="25">
        <v>64.863813190000002</v>
      </c>
      <c r="F13" s="25">
        <v>97.295719785000003</v>
      </c>
      <c r="G13" s="25">
        <v>0</v>
      </c>
      <c r="H13" s="26">
        <v>32.431906595000001</v>
      </c>
      <c r="I13" s="25">
        <v>64.863813190000002</v>
      </c>
      <c r="J13" s="25">
        <v>97.295719785000003</v>
      </c>
    </row>
    <row r="14" spans="2:18" x14ac:dyDescent="0.2">
      <c r="B14" s="17" t="s">
        <v>7</v>
      </c>
      <c r="C14" s="25">
        <v>0</v>
      </c>
      <c r="D14" s="26">
        <v>115.64079846</v>
      </c>
      <c r="E14" s="25">
        <v>231.28159692</v>
      </c>
      <c r="F14" s="25">
        <v>346.92239538000001</v>
      </c>
      <c r="G14" s="25">
        <v>0</v>
      </c>
      <c r="H14" s="26">
        <v>0</v>
      </c>
      <c r="I14" s="25">
        <v>0</v>
      </c>
      <c r="J14" s="25">
        <v>0</v>
      </c>
    </row>
    <row r="15" spans="2:18" x14ac:dyDescent="0.2">
      <c r="B15" s="17" t="s">
        <v>8</v>
      </c>
      <c r="C15" s="25">
        <v>0</v>
      </c>
      <c r="D15" s="26">
        <v>0</v>
      </c>
      <c r="E15" s="25">
        <v>0</v>
      </c>
      <c r="F15" s="25">
        <v>0</v>
      </c>
      <c r="G15" s="25">
        <v>0</v>
      </c>
      <c r="H15" s="26">
        <v>0</v>
      </c>
      <c r="I15" s="25">
        <v>0</v>
      </c>
      <c r="J15" s="25">
        <v>0</v>
      </c>
      <c r="L15" s="4"/>
      <c r="M15" s="4"/>
      <c r="N15" s="4"/>
      <c r="O15" s="4"/>
      <c r="P15" s="4"/>
      <c r="Q15" s="4"/>
      <c r="R15" s="4"/>
    </row>
    <row r="16" spans="2:18" x14ac:dyDescent="0.2">
      <c r="B16" s="33" t="s">
        <v>9</v>
      </c>
      <c r="C16" s="77">
        <f t="shared" ref="C16:J16" si="0">SUM(C7:C15)</f>
        <v>1454.2950227339791</v>
      </c>
      <c r="D16" s="77">
        <f t="shared" si="0"/>
        <v>1865.7565837392704</v>
      </c>
      <c r="E16" s="77">
        <f t="shared" si="0"/>
        <v>2135.1651205231092</v>
      </c>
      <c r="F16" s="77">
        <f t="shared" si="0"/>
        <v>2598.6872232515334</v>
      </c>
      <c r="G16" s="77">
        <f t="shared" si="0"/>
        <v>1728.6712477339793</v>
      </c>
      <c r="H16" s="77">
        <f t="shared" si="0"/>
        <v>1975.9588256292705</v>
      </c>
      <c r="I16" s="77">
        <f t="shared" si="0"/>
        <v>2253.5016486031077</v>
      </c>
      <c r="J16" s="77">
        <f t="shared" si="0"/>
        <v>2676.0233390430139</v>
      </c>
    </row>
    <row r="17" spans="2:11" ht="10.5" x14ac:dyDescent="0.25">
      <c r="B17" s="20" t="s">
        <v>10</v>
      </c>
      <c r="C17" s="27">
        <f>C16</f>
        <v>1454.2950227339791</v>
      </c>
      <c r="D17" s="27">
        <f>D16/1.3</f>
        <v>1435.1973721071311</v>
      </c>
      <c r="E17" s="27">
        <f>E16/1.6</f>
        <v>1334.4782003269431</v>
      </c>
      <c r="F17" s="27">
        <f>F16/1.9</f>
        <v>1367.7301175008072</v>
      </c>
      <c r="G17" s="27">
        <f>G16/1.5</f>
        <v>1152.4474984893195</v>
      </c>
      <c r="H17" s="27">
        <f>H16/1.8</f>
        <v>1097.7549031273725</v>
      </c>
      <c r="I17" s="27">
        <f>I16/2.1</f>
        <v>1073.0960231443369</v>
      </c>
      <c r="J17" s="27">
        <f>J16/2.4</f>
        <v>1115.0097246012558</v>
      </c>
    </row>
    <row r="18" spans="2:11" ht="15.75" customHeight="1" x14ac:dyDescent="0.2">
      <c r="B18" s="18" t="s">
        <v>54</v>
      </c>
      <c r="C18" s="28">
        <f>C17/1070*100</f>
        <v>135.9154226854186</v>
      </c>
      <c r="D18" s="28">
        <f t="shared" ref="D18:J18" si="1">D17/1070*100</f>
        <v>134.13059552403095</v>
      </c>
      <c r="E18" s="28">
        <f t="shared" si="1"/>
        <v>124.71758881560216</v>
      </c>
      <c r="F18" s="28">
        <f t="shared" si="1"/>
        <v>127.82524462624367</v>
      </c>
      <c r="G18" s="28">
        <f t="shared" si="1"/>
        <v>107.7053736905906</v>
      </c>
      <c r="H18" s="28">
        <f t="shared" si="1"/>
        <v>102.59391618012828</v>
      </c>
      <c r="I18" s="28">
        <f t="shared" si="1"/>
        <v>100.28934795741466</v>
      </c>
      <c r="J18" s="28">
        <f t="shared" si="1"/>
        <v>104.20651631787436</v>
      </c>
    </row>
    <row r="19" spans="2:11" x14ac:dyDescent="0.2">
      <c r="C19" s="29"/>
      <c r="D19" s="29"/>
      <c r="E19" s="29"/>
      <c r="F19" s="29"/>
      <c r="G19" s="29"/>
      <c r="H19" s="29"/>
      <c r="I19" s="29"/>
      <c r="J19" s="29"/>
    </row>
    <row r="20" spans="2:11" ht="15" customHeight="1" x14ac:dyDescent="0.2">
      <c r="B20" s="89" t="s">
        <v>67</v>
      </c>
      <c r="C20" s="89"/>
      <c r="D20" s="89"/>
      <c r="E20" s="89"/>
      <c r="F20" s="89"/>
      <c r="G20" s="89"/>
      <c r="H20" s="89"/>
      <c r="I20" s="89"/>
      <c r="J20" s="89"/>
      <c r="K20" s="14"/>
    </row>
    <row r="21" spans="2:11" x14ac:dyDescent="0.2">
      <c r="B21" s="89"/>
      <c r="C21" s="89"/>
      <c r="D21" s="89"/>
      <c r="E21" s="89"/>
      <c r="F21" s="89"/>
      <c r="G21" s="89"/>
      <c r="H21" s="89"/>
      <c r="I21" s="89"/>
      <c r="J21" s="89"/>
      <c r="K21" s="14"/>
    </row>
    <row r="22" spans="2:11" x14ac:dyDescent="0.2">
      <c r="B22" s="89"/>
      <c r="C22" s="89"/>
      <c r="D22" s="89"/>
      <c r="E22" s="89"/>
      <c r="F22" s="89"/>
      <c r="G22" s="89"/>
      <c r="H22" s="89"/>
      <c r="I22" s="89"/>
      <c r="J22" s="89"/>
      <c r="K22" s="14"/>
    </row>
    <row r="23" spans="2:11" x14ac:dyDescent="0.2">
      <c r="B23" s="89"/>
      <c r="C23" s="89"/>
      <c r="D23" s="89"/>
      <c r="E23" s="89"/>
      <c r="F23" s="89"/>
      <c r="G23" s="89"/>
      <c r="H23" s="89"/>
      <c r="I23" s="89"/>
      <c r="J23" s="89"/>
      <c r="K23" s="14"/>
    </row>
    <row r="24" spans="2:11" x14ac:dyDescent="0.2">
      <c r="B24" s="89"/>
      <c r="C24" s="89"/>
      <c r="D24" s="89"/>
      <c r="E24" s="89"/>
      <c r="F24" s="89"/>
      <c r="G24" s="89"/>
      <c r="H24" s="89"/>
      <c r="I24" s="89"/>
      <c r="J24" s="89"/>
    </row>
    <row r="25" spans="2:11" x14ac:dyDescent="0.2">
      <c r="B25" s="89"/>
      <c r="C25" s="89"/>
      <c r="D25" s="89"/>
      <c r="E25" s="89"/>
      <c r="F25" s="89"/>
      <c r="G25" s="89"/>
      <c r="H25" s="89"/>
      <c r="I25" s="89"/>
      <c r="J25" s="89"/>
    </row>
    <row r="26" spans="2:11" ht="21.75" customHeight="1" x14ac:dyDescent="0.2">
      <c r="B26" s="89"/>
      <c r="C26" s="89"/>
      <c r="D26" s="89"/>
      <c r="E26" s="89"/>
      <c r="F26" s="89"/>
      <c r="G26" s="89"/>
      <c r="H26" s="89"/>
      <c r="I26" s="89"/>
      <c r="J26" s="89"/>
    </row>
  </sheetData>
  <mergeCells count="5">
    <mergeCell ref="B20:J26"/>
    <mergeCell ref="B4:B6"/>
    <mergeCell ref="C4:F4"/>
    <mergeCell ref="G4:J4"/>
    <mergeCell ref="C5:J5"/>
  </mergeCells>
  <pageMargins left="0.7" right="0.7" top="0.75" bottom="0.75" header="0.3" footer="0.3"/>
  <ignoredErrors>
    <ignoredError sqref="C16:J1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L23"/>
  <sheetViews>
    <sheetView showGridLines="0" workbookViewId="0">
      <selection activeCell="B13" sqref="B13:L23"/>
    </sheetView>
  </sheetViews>
  <sheetFormatPr baseColWidth="10" defaultColWidth="10.81640625" defaultRowHeight="10" x14ac:dyDescent="0.2"/>
  <cols>
    <col min="1" max="2" width="10.81640625" style="3"/>
    <col min="3" max="3" width="17" style="3" customWidth="1"/>
    <col min="4" max="11" width="10.81640625" style="3"/>
    <col min="12" max="12" width="7.6328125" style="3" customWidth="1"/>
    <col min="13" max="16384" width="10.81640625" style="3"/>
  </cols>
  <sheetData>
    <row r="2" spans="2:12" ht="10.5" x14ac:dyDescent="0.2">
      <c r="B2" s="13" t="s">
        <v>65</v>
      </c>
    </row>
    <row r="4" spans="2:12" x14ac:dyDescent="0.2">
      <c r="B4" s="105" t="s">
        <v>45</v>
      </c>
      <c r="C4" s="105"/>
      <c r="D4" s="106" t="s">
        <v>0</v>
      </c>
      <c r="E4" s="106"/>
      <c r="F4" s="106"/>
      <c r="G4" s="106"/>
      <c r="H4" s="106" t="s">
        <v>1</v>
      </c>
      <c r="I4" s="106"/>
      <c r="J4" s="106"/>
      <c r="K4" s="106"/>
    </row>
    <row r="5" spans="2:12" x14ac:dyDescent="0.2">
      <c r="B5" s="105"/>
      <c r="C5" s="105"/>
      <c r="D5" s="106" t="s">
        <v>11</v>
      </c>
      <c r="E5" s="106"/>
      <c r="F5" s="106"/>
      <c r="G5" s="106"/>
      <c r="H5" s="106"/>
      <c r="I5" s="106"/>
      <c r="J5" s="106"/>
      <c r="K5" s="106"/>
    </row>
    <row r="6" spans="2:12" x14ac:dyDescent="0.2">
      <c r="B6" s="105"/>
      <c r="C6" s="105"/>
      <c r="D6" s="30">
        <v>0</v>
      </c>
      <c r="E6" s="30">
        <v>1</v>
      </c>
      <c r="F6" s="30">
        <v>2</v>
      </c>
      <c r="G6" s="30">
        <v>3</v>
      </c>
      <c r="H6" s="30">
        <v>0</v>
      </c>
      <c r="I6" s="30">
        <v>1</v>
      </c>
      <c r="J6" s="30">
        <v>2</v>
      </c>
      <c r="K6" s="30">
        <v>3</v>
      </c>
    </row>
    <row r="7" spans="2:12" ht="24" customHeight="1" x14ac:dyDescent="0.2">
      <c r="B7" s="104">
        <v>0</v>
      </c>
      <c r="C7" s="78" t="s">
        <v>49</v>
      </c>
      <c r="D7" s="79">
        <v>775.53726666666671</v>
      </c>
      <c r="E7" s="79">
        <v>890.76197991410265</v>
      </c>
      <c r="F7" s="79">
        <v>881.52866694374984</v>
      </c>
      <c r="G7" s="79">
        <v>966.64996552192986</v>
      </c>
      <c r="H7" s="79">
        <v>701.38085555555563</v>
      </c>
      <c r="I7" s="79">
        <v>708.41070116388892</v>
      </c>
      <c r="J7" s="79">
        <v>731.81862072539684</v>
      </c>
      <c r="K7" s="79">
        <v>808.47015518541662</v>
      </c>
    </row>
    <row r="8" spans="2:12" ht="26.25" customHeight="1" x14ac:dyDescent="0.2">
      <c r="B8" s="104"/>
      <c r="C8" s="80" t="s">
        <v>23</v>
      </c>
      <c r="D8" s="81">
        <f t="shared" ref="D8:K8" si="0">(D7-D11)/D11*100</f>
        <v>-46.672631443879418</v>
      </c>
      <c r="E8" s="81">
        <f t="shared" si="0"/>
        <v>-37.93453101113878</v>
      </c>
      <c r="F8" s="81">
        <f t="shared" si="0"/>
        <v>-33.942070636464649</v>
      </c>
      <c r="G8" s="81">
        <f t="shared" si="0"/>
        <v>-29.324509773298946</v>
      </c>
      <c r="H8" s="81">
        <f t="shared" si="0"/>
        <v>-39.139886504595005</v>
      </c>
      <c r="I8" s="81">
        <f t="shared" si="0"/>
        <v>-35.467316142636982</v>
      </c>
      <c r="J8" s="81">
        <f t="shared" si="0"/>
        <v>-31.803062825537697</v>
      </c>
      <c r="K8" s="81">
        <f t="shared" si="0"/>
        <v>-27.492098288690919</v>
      </c>
    </row>
    <row r="9" spans="2:12" ht="24" customHeight="1" x14ac:dyDescent="0.2">
      <c r="B9" s="104" t="s">
        <v>12</v>
      </c>
      <c r="C9" s="78" t="s">
        <v>49</v>
      </c>
      <c r="D9" s="83">
        <v>1060.7122886174661</v>
      </c>
      <c r="E9" s="83">
        <v>1169.5630382786871</v>
      </c>
      <c r="F9" s="83">
        <v>1090.9983335251309</v>
      </c>
      <c r="G9" s="83">
        <v>1139.2010016080051</v>
      </c>
      <c r="H9" s="83">
        <v>947.97780399467445</v>
      </c>
      <c r="I9" s="83">
        <v>913.90815819648799</v>
      </c>
      <c r="J9" s="83">
        <v>907.95929818191019</v>
      </c>
      <c r="K9" s="83">
        <v>962.59324795986595</v>
      </c>
    </row>
    <row r="10" spans="2:12" ht="28.5" customHeight="1" x14ac:dyDescent="0.2">
      <c r="B10" s="104"/>
      <c r="C10" s="80" t="s">
        <v>23</v>
      </c>
      <c r="D10" s="82">
        <f t="shared" ref="D10:J10" si="1">(D9-D11)/D11*100</f>
        <v>-27.063472539196571</v>
      </c>
      <c r="E10" s="82">
        <f t="shared" si="1"/>
        <v>-18.508557707184504</v>
      </c>
      <c r="F10" s="82">
        <f t="shared" si="1"/>
        <v>-18.245323658502656</v>
      </c>
      <c r="G10" s="82">
        <f t="shared" si="1"/>
        <v>-16.708641051963031</v>
      </c>
      <c r="H10" s="82">
        <f t="shared" si="1"/>
        <v>-17.742213399106962</v>
      </c>
      <c r="I10" s="82">
        <f t="shared" si="1"/>
        <v>-16.747522093240221</v>
      </c>
      <c r="J10" s="82">
        <f t="shared" si="1"/>
        <v>-15.38881156958821</v>
      </c>
      <c r="K10" s="82">
        <f>(K9-K11)/K11*100</f>
        <v>-13.669519940366106</v>
      </c>
    </row>
    <row r="11" spans="2:12" ht="24.75" customHeight="1" x14ac:dyDescent="0.2">
      <c r="B11" s="12" t="s">
        <v>13</v>
      </c>
      <c r="C11" s="12" t="s">
        <v>49</v>
      </c>
      <c r="D11" s="31">
        <v>1454.2950227339791</v>
      </c>
      <c r="E11" s="31">
        <v>1435.1973721071311</v>
      </c>
      <c r="F11" s="31">
        <v>1334.4782003269431</v>
      </c>
      <c r="G11" s="31">
        <v>1367.7301175008072</v>
      </c>
      <c r="H11" s="31">
        <v>1152.4474984893195</v>
      </c>
      <c r="I11" s="31">
        <v>1097.7549031273725</v>
      </c>
      <c r="J11" s="31">
        <v>1073.0960231443369</v>
      </c>
      <c r="K11" s="31">
        <v>1115.0097246012558</v>
      </c>
    </row>
    <row r="13" spans="2:12" x14ac:dyDescent="0.2">
      <c r="B13" s="89" t="s">
        <v>70</v>
      </c>
      <c r="C13" s="89"/>
      <c r="D13" s="89"/>
      <c r="E13" s="89"/>
      <c r="F13" s="89"/>
      <c r="G13" s="89"/>
      <c r="H13" s="89"/>
      <c r="I13" s="89"/>
      <c r="J13" s="89"/>
      <c r="K13" s="89"/>
      <c r="L13" s="89"/>
    </row>
    <row r="14" spans="2:12" x14ac:dyDescent="0.2">
      <c r="B14" s="89"/>
      <c r="C14" s="89"/>
      <c r="D14" s="89"/>
      <c r="E14" s="89"/>
      <c r="F14" s="89"/>
      <c r="G14" s="89"/>
      <c r="H14" s="89"/>
      <c r="I14" s="89"/>
      <c r="J14" s="89"/>
      <c r="K14" s="89"/>
      <c r="L14" s="89"/>
    </row>
    <row r="15" spans="2:12" x14ac:dyDescent="0.2">
      <c r="B15" s="89"/>
      <c r="C15" s="89"/>
      <c r="D15" s="89"/>
      <c r="E15" s="89"/>
      <c r="F15" s="89"/>
      <c r="G15" s="89"/>
      <c r="H15" s="89"/>
      <c r="I15" s="89"/>
      <c r="J15" s="89"/>
      <c r="K15" s="89"/>
      <c r="L15" s="89"/>
    </row>
    <row r="16" spans="2:12" x14ac:dyDescent="0.2">
      <c r="B16" s="89"/>
      <c r="C16" s="89"/>
      <c r="D16" s="89"/>
      <c r="E16" s="89"/>
      <c r="F16" s="89"/>
      <c r="G16" s="89"/>
      <c r="H16" s="89"/>
      <c r="I16" s="89"/>
      <c r="J16" s="89"/>
      <c r="K16" s="89"/>
      <c r="L16" s="89"/>
    </row>
    <row r="17" spans="2:12" x14ac:dyDescent="0.2">
      <c r="B17" s="89"/>
      <c r="C17" s="89"/>
      <c r="D17" s="89"/>
      <c r="E17" s="89"/>
      <c r="F17" s="89"/>
      <c r="G17" s="89"/>
      <c r="H17" s="89"/>
      <c r="I17" s="89"/>
      <c r="J17" s="89"/>
      <c r="K17" s="89"/>
      <c r="L17" s="89"/>
    </row>
    <row r="18" spans="2:12" x14ac:dyDescent="0.2">
      <c r="B18" s="89"/>
      <c r="C18" s="89"/>
      <c r="D18" s="89"/>
      <c r="E18" s="89"/>
      <c r="F18" s="89"/>
      <c r="G18" s="89"/>
      <c r="H18" s="89"/>
      <c r="I18" s="89"/>
      <c r="J18" s="89"/>
      <c r="K18" s="89"/>
      <c r="L18" s="89"/>
    </row>
    <row r="19" spans="2:12" x14ac:dyDescent="0.2">
      <c r="B19" s="89"/>
      <c r="C19" s="89"/>
      <c r="D19" s="89"/>
      <c r="E19" s="89"/>
      <c r="F19" s="89"/>
      <c r="G19" s="89"/>
      <c r="H19" s="89"/>
      <c r="I19" s="89"/>
      <c r="J19" s="89"/>
      <c r="K19" s="89"/>
      <c r="L19" s="89"/>
    </row>
    <row r="20" spans="2:12" x14ac:dyDescent="0.2">
      <c r="B20" s="89"/>
      <c r="C20" s="89"/>
      <c r="D20" s="89"/>
      <c r="E20" s="89"/>
      <c r="F20" s="89"/>
      <c r="G20" s="89"/>
      <c r="H20" s="89"/>
      <c r="I20" s="89"/>
      <c r="J20" s="89"/>
      <c r="K20" s="89"/>
      <c r="L20" s="89"/>
    </row>
    <row r="21" spans="2:12" x14ac:dyDescent="0.2">
      <c r="B21" s="89"/>
      <c r="C21" s="89"/>
      <c r="D21" s="89"/>
      <c r="E21" s="89"/>
      <c r="F21" s="89"/>
      <c r="G21" s="89"/>
      <c r="H21" s="89"/>
      <c r="I21" s="89"/>
      <c r="J21" s="89"/>
      <c r="K21" s="89"/>
      <c r="L21" s="89"/>
    </row>
    <row r="22" spans="2:12" x14ac:dyDescent="0.2">
      <c r="B22" s="89"/>
      <c r="C22" s="89"/>
      <c r="D22" s="89"/>
      <c r="E22" s="89"/>
      <c r="F22" s="89"/>
      <c r="G22" s="89"/>
      <c r="H22" s="89"/>
      <c r="I22" s="89"/>
      <c r="J22" s="89"/>
      <c r="K22" s="89"/>
      <c r="L22" s="89"/>
    </row>
    <row r="23" spans="2:12" x14ac:dyDescent="0.2">
      <c r="B23" s="89"/>
      <c r="C23" s="89"/>
      <c r="D23" s="89"/>
      <c r="E23" s="89"/>
      <c r="F23" s="89"/>
      <c r="G23" s="89"/>
      <c r="H23" s="89"/>
      <c r="I23" s="89"/>
      <c r="J23" s="89"/>
      <c r="K23" s="89"/>
      <c r="L23" s="89"/>
    </row>
  </sheetData>
  <mergeCells count="7">
    <mergeCell ref="B13:L23"/>
    <mergeCell ref="B9:B10"/>
    <mergeCell ref="B4:C6"/>
    <mergeCell ref="D4:G4"/>
    <mergeCell ref="H4:K4"/>
    <mergeCell ref="D5:K5"/>
    <mergeCell ref="B7:B8"/>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Z84"/>
  <sheetViews>
    <sheetView showGridLines="0" tabSelected="1" topLeftCell="L58" zoomScaleNormal="100" workbookViewId="0">
      <selection activeCell="M67" sqref="M67:Z72"/>
    </sheetView>
  </sheetViews>
  <sheetFormatPr baseColWidth="10" defaultColWidth="10.81640625" defaultRowHeight="10" x14ac:dyDescent="0.2"/>
  <cols>
    <col min="1" max="1" width="10.81640625" style="3"/>
    <col min="2" max="2" width="16.6328125" style="3" customWidth="1"/>
    <col min="3" max="3" width="15.453125" style="2" customWidth="1"/>
    <col min="4" max="6" width="15.453125" style="3" customWidth="1"/>
    <col min="7" max="7" width="17.453125" style="3" customWidth="1"/>
    <col min="8" max="8" width="16.36328125" style="3" customWidth="1"/>
    <col min="9" max="9" width="16.81640625" style="3" customWidth="1"/>
    <col min="10" max="10" width="17.1796875" style="3" customWidth="1"/>
    <col min="11" max="16384" width="10.81640625" style="3"/>
  </cols>
  <sheetData>
    <row r="1" spans="2:11" ht="39" customHeight="1" x14ac:dyDescent="0.2">
      <c r="B1" s="13" t="s">
        <v>71</v>
      </c>
    </row>
    <row r="2" spans="2:11" x14ac:dyDescent="0.2">
      <c r="C2" s="107" t="s">
        <v>24</v>
      </c>
      <c r="D2" s="107"/>
      <c r="E2" s="107"/>
      <c r="F2" s="107"/>
      <c r="G2" s="107" t="s">
        <v>25</v>
      </c>
      <c r="H2" s="107"/>
      <c r="I2" s="107"/>
      <c r="J2" s="107"/>
    </row>
    <row r="3" spans="2:11" ht="30" x14ac:dyDescent="0.2">
      <c r="B3" s="7" t="s">
        <v>74</v>
      </c>
      <c r="C3" s="6" t="s">
        <v>26</v>
      </c>
      <c r="D3" s="8" t="s">
        <v>27</v>
      </c>
      <c r="E3" s="8" t="s">
        <v>28</v>
      </c>
      <c r="F3" s="8" t="s">
        <v>29</v>
      </c>
      <c r="G3" s="8" t="s">
        <v>26</v>
      </c>
      <c r="H3" s="8" t="s">
        <v>27</v>
      </c>
      <c r="I3" s="8" t="s">
        <v>28</v>
      </c>
      <c r="J3" s="8" t="s">
        <v>29</v>
      </c>
      <c r="K3" s="9" t="s">
        <v>55</v>
      </c>
    </row>
    <row r="4" spans="2:11" x14ac:dyDescent="0.2">
      <c r="B4" s="10">
        <v>0</v>
      </c>
      <c r="C4" s="6">
        <v>775.53726666666671</v>
      </c>
      <c r="D4" s="8">
        <v>890.76197991410254</v>
      </c>
      <c r="E4" s="8">
        <v>881.52866694375007</v>
      </c>
      <c r="F4" s="8">
        <v>966.64996552193008</v>
      </c>
      <c r="G4" s="8">
        <v>701.38085555555563</v>
      </c>
      <c r="H4" s="8">
        <v>708.41070116388892</v>
      </c>
      <c r="I4" s="8">
        <v>731.81862072539673</v>
      </c>
      <c r="J4" s="8">
        <v>808.47015518541673</v>
      </c>
      <c r="K4" s="5">
        <v>1070</v>
      </c>
    </row>
    <row r="5" spans="2:11" x14ac:dyDescent="0.2">
      <c r="B5" s="11">
        <v>2.5000646099806416</v>
      </c>
      <c r="C5" s="6">
        <v>794.03203779960052</v>
      </c>
      <c r="D5" s="8">
        <v>904.98872693943633</v>
      </c>
      <c r="E5" s="8">
        <v>893.08789890183368</v>
      </c>
      <c r="F5" s="8">
        <v>976.38405559189528</v>
      </c>
      <c r="G5" s="8">
        <v>713.71070297751146</v>
      </c>
      <c r="H5" s="8">
        <v>718.68557401551891</v>
      </c>
      <c r="I5" s="8">
        <v>740.62565459822247</v>
      </c>
      <c r="J5" s="8">
        <v>816.17630982413914</v>
      </c>
      <c r="K5" s="5">
        <v>1070</v>
      </c>
    </row>
    <row r="6" spans="2:11" x14ac:dyDescent="0.2">
      <c r="B6" s="11">
        <v>5.0001292199612832</v>
      </c>
      <c r="C6" s="6">
        <v>812.52680893253455</v>
      </c>
      <c r="D6" s="8">
        <v>919.21547396477013</v>
      </c>
      <c r="E6" s="8">
        <v>904.64713085991741</v>
      </c>
      <c r="F6" s="8">
        <v>986.11814566186058</v>
      </c>
      <c r="G6" s="8">
        <v>726.04055039946741</v>
      </c>
      <c r="H6" s="8">
        <v>728.96044686714879</v>
      </c>
      <c r="I6" s="8">
        <v>749.4326884710481</v>
      </c>
      <c r="J6" s="8">
        <v>823.88246446286166</v>
      </c>
      <c r="K6" s="5">
        <v>1070</v>
      </c>
    </row>
    <row r="7" spans="2:11" x14ac:dyDescent="0.2">
      <c r="B7" s="11">
        <v>7.5001938299419244</v>
      </c>
      <c r="C7" s="6">
        <v>831.02158006546847</v>
      </c>
      <c r="D7" s="8">
        <v>933.44222099010381</v>
      </c>
      <c r="E7" s="8">
        <v>916.20636281800103</v>
      </c>
      <c r="F7" s="8">
        <v>995.85223573182554</v>
      </c>
      <c r="G7" s="8">
        <v>738.37039782142335</v>
      </c>
      <c r="H7" s="8">
        <v>739.23531971877878</v>
      </c>
      <c r="I7" s="8">
        <v>758.23972234387384</v>
      </c>
      <c r="J7" s="8">
        <v>831.58861910158396</v>
      </c>
      <c r="K7" s="5">
        <v>1070</v>
      </c>
    </row>
    <row r="8" spans="2:11" x14ac:dyDescent="0.2">
      <c r="B8" s="11">
        <v>10.000258439922566</v>
      </c>
      <c r="C8" s="6">
        <v>849.51635119840228</v>
      </c>
      <c r="D8" s="8">
        <v>947.66896801543749</v>
      </c>
      <c r="E8" s="8">
        <v>927.76559477608487</v>
      </c>
      <c r="F8" s="8">
        <v>1005.586325801791</v>
      </c>
      <c r="G8" s="8">
        <v>750.7002452433793</v>
      </c>
      <c r="H8" s="8">
        <v>749.51019257040878</v>
      </c>
      <c r="I8" s="8">
        <v>767.04675621669958</v>
      </c>
      <c r="J8" s="8">
        <v>839.29477374030671</v>
      </c>
      <c r="K8" s="5">
        <v>1070</v>
      </c>
    </row>
    <row r="9" spans="2:11" x14ac:dyDescent="0.2">
      <c r="B9" s="11">
        <v>12.500323049903209</v>
      </c>
      <c r="C9" s="6">
        <v>868.0111223313362</v>
      </c>
      <c r="D9" s="8">
        <v>961.89571504077139</v>
      </c>
      <c r="E9" s="8">
        <v>939.32482673416837</v>
      </c>
      <c r="F9" s="8">
        <v>1015.320415871756</v>
      </c>
      <c r="G9" s="8">
        <v>763.03009266533536</v>
      </c>
      <c r="H9" s="8">
        <v>759.78506542203877</v>
      </c>
      <c r="I9" s="8">
        <v>775.85379008952532</v>
      </c>
      <c r="J9" s="8">
        <v>847.00092837902889</v>
      </c>
      <c r="K9" s="5">
        <v>1070</v>
      </c>
    </row>
    <row r="10" spans="2:11" x14ac:dyDescent="0.2">
      <c r="B10" s="11">
        <v>15.000387659883849</v>
      </c>
      <c r="C10" s="6">
        <v>886.50589346427023</v>
      </c>
      <c r="D10" s="8">
        <v>976.12246206610519</v>
      </c>
      <c r="E10" s="8">
        <v>950.88405869225232</v>
      </c>
      <c r="F10" s="8">
        <v>1025.0545059417213</v>
      </c>
      <c r="G10" s="8">
        <v>775.35994008729131</v>
      </c>
      <c r="H10" s="8">
        <v>770.05993827366876</v>
      </c>
      <c r="I10" s="8">
        <v>784.66082396235095</v>
      </c>
      <c r="J10" s="8">
        <v>854.70708301775142</v>
      </c>
      <c r="K10" s="5">
        <v>1070</v>
      </c>
    </row>
    <row r="11" spans="2:11" x14ac:dyDescent="0.2">
      <c r="B11" s="11">
        <v>17.500452269864493</v>
      </c>
      <c r="C11" s="6">
        <v>905.00066459720415</v>
      </c>
      <c r="D11" s="8">
        <v>990.34920909143898</v>
      </c>
      <c r="E11" s="8">
        <v>962.44329065033605</v>
      </c>
      <c r="F11" s="8">
        <v>1034.7885960116864</v>
      </c>
      <c r="G11" s="8">
        <v>787.68978750924725</v>
      </c>
      <c r="H11" s="8">
        <v>780.33481112529876</v>
      </c>
      <c r="I11" s="8">
        <v>793.46785783517657</v>
      </c>
      <c r="J11" s="8">
        <v>862.41323765647383</v>
      </c>
      <c r="K11" s="5">
        <v>1070</v>
      </c>
    </row>
    <row r="12" spans="2:11" x14ac:dyDescent="0.2">
      <c r="B12" s="11">
        <v>20.000516879845133</v>
      </c>
      <c r="C12" s="6">
        <v>923.49543573013807</v>
      </c>
      <c r="D12" s="8">
        <v>1004.5759561167728</v>
      </c>
      <c r="E12" s="8">
        <v>974.00252260841967</v>
      </c>
      <c r="F12" s="8">
        <v>1044.5226860816517</v>
      </c>
      <c r="G12" s="8">
        <v>800.0196349312032</v>
      </c>
      <c r="H12" s="8">
        <v>790.60968397692864</v>
      </c>
      <c r="I12" s="8">
        <v>802.2748917080022</v>
      </c>
      <c r="J12" s="8">
        <v>870.11939229519635</v>
      </c>
      <c r="K12" s="5">
        <v>1070</v>
      </c>
    </row>
    <row r="13" spans="2:11" x14ac:dyDescent="0.2">
      <c r="B13" s="11">
        <v>22.50058148982578</v>
      </c>
      <c r="C13" s="6">
        <v>941.99020686307199</v>
      </c>
      <c r="D13" s="8">
        <v>1018.8027031421066</v>
      </c>
      <c r="E13" s="8">
        <v>985.56175456650328</v>
      </c>
      <c r="F13" s="8">
        <v>1054.256776151617</v>
      </c>
      <c r="G13" s="8">
        <v>812.34948235315903</v>
      </c>
      <c r="H13" s="8">
        <v>800.88455682855852</v>
      </c>
      <c r="I13" s="8">
        <v>811.08192558082771</v>
      </c>
      <c r="J13" s="8">
        <v>877.8255469339191</v>
      </c>
      <c r="K13" s="5">
        <v>1070</v>
      </c>
    </row>
    <row r="14" spans="2:11" x14ac:dyDescent="0.2">
      <c r="B14" s="11">
        <v>25.000646099806417</v>
      </c>
      <c r="C14" s="6">
        <v>960.48497799600591</v>
      </c>
      <c r="D14" s="8">
        <v>1033.0294501674402</v>
      </c>
      <c r="E14" s="8">
        <v>997.12098652458701</v>
      </c>
      <c r="F14" s="8">
        <v>1059.9250018308669</v>
      </c>
      <c r="G14" s="8">
        <v>824.67932977511498</v>
      </c>
      <c r="H14" s="8">
        <v>811.1594296801884</v>
      </c>
      <c r="I14" s="8">
        <v>819.88895945365368</v>
      </c>
      <c r="J14" s="8">
        <v>885.53170157264128</v>
      </c>
      <c r="K14" s="5">
        <v>1070</v>
      </c>
    </row>
    <row r="15" spans="2:11" x14ac:dyDescent="0.2">
      <c r="B15" s="11">
        <v>27.500710709787057</v>
      </c>
      <c r="C15" s="6">
        <v>978.97974912893972</v>
      </c>
      <c r="D15" s="8">
        <v>1047.2561971927742</v>
      </c>
      <c r="E15" s="8">
        <v>1008.6802184826706</v>
      </c>
      <c r="F15" s="8">
        <v>1050.8724938811135</v>
      </c>
      <c r="G15" s="8">
        <v>837.00917719707104</v>
      </c>
      <c r="H15" s="8">
        <v>821.43430253181828</v>
      </c>
      <c r="I15" s="8">
        <v>828.6959933264792</v>
      </c>
      <c r="J15" s="8">
        <v>893.23785621136381</v>
      </c>
      <c r="K15" s="5">
        <v>1070</v>
      </c>
    </row>
    <row r="16" spans="2:11" x14ac:dyDescent="0.2">
      <c r="B16" s="11">
        <v>30.000775319767698</v>
      </c>
      <c r="C16" s="6">
        <v>997.47452026187375</v>
      </c>
      <c r="D16" s="8">
        <v>1061.4829442181081</v>
      </c>
      <c r="E16" s="8">
        <v>1020.2394504407545</v>
      </c>
      <c r="F16" s="8">
        <v>1060.686772517435</v>
      </c>
      <c r="G16" s="8">
        <v>849.33902461902699</v>
      </c>
      <c r="H16" s="8">
        <v>831.7091753834485</v>
      </c>
      <c r="I16" s="8">
        <v>837.50302719930494</v>
      </c>
      <c r="J16" s="8">
        <v>900.94401085008622</v>
      </c>
      <c r="K16" s="5">
        <v>1070</v>
      </c>
    </row>
    <row r="17" spans="2:11" x14ac:dyDescent="0.2">
      <c r="B17" s="11">
        <v>32.500839929748345</v>
      </c>
      <c r="C17" s="6">
        <v>1015.9692913948077</v>
      </c>
      <c r="D17" s="8">
        <v>1075.7096912434417</v>
      </c>
      <c r="E17" s="8">
        <v>1031.7986823988381</v>
      </c>
      <c r="F17" s="8">
        <v>1070.5010511537562</v>
      </c>
      <c r="G17" s="8">
        <v>861.66887204098293</v>
      </c>
      <c r="H17" s="8">
        <v>841.98404823507849</v>
      </c>
      <c r="I17" s="8">
        <v>846.31006107213057</v>
      </c>
      <c r="J17" s="8">
        <v>908.65016548880874</v>
      </c>
      <c r="K17" s="5">
        <v>1070</v>
      </c>
    </row>
    <row r="18" spans="2:11" x14ac:dyDescent="0.2">
      <c r="B18" s="11">
        <v>35.000904539728985</v>
      </c>
      <c r="C18" s="6">
        <v>1034.4640625277416</v>
      </c>
      <c r="D18" s="8">
        <v>1089.9364382687754</v>
      </c>
      <c r="E18" s="8">
        <v>1043.3579143569218</v>
      </c>
      <c r="F18" s="8">
        <v>1080.3153297900774</v>
      </c>
      <c r="G18" s="8">
        <v>873.99871946293888</v>
      </c>
      <c r="H18" s="8">
        <v>852.25892108670826</v>
      </c>
      <c r="I18" s="8">
        <v>855.11709494495619</v>
      </c>
      <c r="J18" s="8">
        <v>916.35632012753115</v>
      </c>
      <c r="K18" s="5">
        <v>1070</v>
      </c>
    </row>
    <row r="19" spans="2:11" x14ac:dyDescent="0.2">
      <c r="B19" s="11">
        <v>37.500969149709626</v>
      </c>
      <c r="C19" s="6">
        <v>1052.9588336606755</v>
      </c>
      <c r="D19" s="8">
        <v>1104.1631852941093</v>
      </c>
      <c r="E19" s="8">
        <v>1054.9171463150055</v>
      </c>
      <c r="F19" s="8">
        <v>1090.1296084263986</v>
      </c>
      <c r="G19" s="8">
        <v>886.32856688489483</v>
      </c>
      <c r="H19" s="8">
        <v>862.53379393833825</v>
      </c>
      <c r="I19" s="8">
        <v>863.92412881778205</v>
      </c>
      <c r="J19" s="8">
        <v>924.06247476625367</v>
      </c>
      <c r="K19" s="5">
        <v>1070</v>
      </c>
    </row>
    <row r="20" spans="2:11" x14ac:dyDescent="0.2">
      <c r="B20" s="11">
        <v>40.001033759690266</v>
      </c>
      <c r="C20" s="6">
        <v>1069.2470097658345</v>
      </c>
      <c r="D20" s="8">
        <v>1118.3899323194428</v>
      </c>
      <c r="E20" s="8">
        <v>1066.476378273089</v>
      </c>
      <c r="F20" s="8">
        <v>1099.9438870627203</v>
      </c>
      <c r="G20" s="8">
        <v>898.65841430685066</v>
      </c>
      <c r="H20" s="8">
        <v>872.80866678996813</v>
      </c>
      <c r="I20" s="8">
        <v>872.73116269060756</v>
      </c>
      <c r="J20" s="8">
        <v>931.76862940497631</v>
      </c>
      <c r="K20" s="5">
        <v>1070</v>
      </c>
    </row>
    <row r="21" spans="2:11" x14ac:dyDescent="0.2">
      <c r="B21" s="11">
        <v>42.501098369670906</v>
      </c>
      <c r="C21" s="6">
        <v>1036.0472483748463</v>
      </c>
      <c r="D21" s="8">
        <v>1132.6166793447769</v>
      </c>
      <c r="E21" s="8">
        <v>1073.5383292205408</v>
      </c>
      <c r="F21" s="8">
        <v>1109.7581656990412</v>
      </c>
      <c r="G21" s="8">
        <v>910.98826172880672</v>
      </c>
      <c r="H21" s="8">
        <v>883.08353964159824</v>
      </c>
      <c r="I21" s="8">
        <v>881.5381965634333</v>
      </c>
      <c r="J21" s="8">
        <v>939.47478404369861</v>
      </c>
      <c r="K21" s="5">
        <v>1070</v>
      </c>
    </row>
    <row r="22" spans="2:11" x14ac:dyDescent="0.2">
      <c r="B22" s="11">
        <v>45.001162979651561</v>
      </c>
      <c r="C22" s="6">
        <v>1044.2689284557196</v>
      </c>
      <c r="D22" s="8">
        <v>1146.8434263701108</v>
      </c>
      <c r="E22" s="8">
        <v>1067.6894217638678</v>
      </c>
      <c r="F22" s="8">
        <v>1119.5724443353624</v>
      </c>
      <c r="G22" s="8">
        <v>923.31810915076278</v>
      </c>
      <c r="H22" s="8">
        <v>893.35841249322812</v>
      </c>
      <c r="I22" s="8">
        <v>890.34523043625904</v>
      </c>
      <c r="J22" s="8">
        <v>947.18093868242102</v>
      </c>
      <c r="K22" s="5">
        <v>1070</v>
      </c>
    </row>
    <row r="23" spans="2:11" x14ac:dyDescent="0.2">
      <c r="B23" s="11">
        <v>47.501227589632194</v>
      </c>
      <c r="C23" s="6">
        <v>1052.4906085365926</v>
      </c>
      <c r="D23" s="8">
        <v>1161.0701733954445</v>
      </c>
      <c r="E23" s="8">
        <v>1079.3438776444993</v>
      </c>
      <c r="F23" s="8">
        <v>1129.3867229716839</v>
      </c>
      <c r="G23" s="8">
        <v>935.64795657271861</v>
      </c>
      <c r="H23" s="8">
        <v>903.63328534485822</v>
      </c>
      <c r="I23" s="8">
        <v>899.15226430908467</v>
      </c>
      <c r="J23" s="8">
        <v>954.88709332114342</v>
      </c>
      <c r="K23" s="5">
        <v>1070</v>
      </c>
    </row>
    <row r="24" spans="2:11" x14ac:dyDescent="0.2">
      <c r="B24" s="10">
        <v>50.001292199612834</v>
      </c>
      <c r="C24" s="6">
        <v>1060.7122886174661</v>
      </c>
      <c r="D24" s="8">
        <v>1169.5630382786871</v>
      </c>
      <c r="E24" s="8">
        <v>1090.9983335251309</v>
      </c>
      <c r="F24" s="8">
        <v>1139.2010016080051</v>
      </c>
      <c r="G24" s="8">
        <v>947.97780399467445</v>
      </c>
      <c r="H24" s="8">
        <v>913.90815819648799</v>
      </c>
      <c r="I24" s="8">
        <v>907.95929818191019</v>
      </c>
      <c r="J24" s="8">
        <v>962.59324795986595</v>
      </c>
      <c r="K24" s="5">
        <v>1070</v>
      </c>
    </row>
    <row r="25" spans="2:11" x14ac:dyDescent="0.2">
      <c r="B25" s="11">
        <v>52.501356809593467</v>
      </c>
      <c r="C25" s="6">
        <v>1076.9001878190716</v>
      </c>
      <c r="D25" s="8">
        <v>1173.1624378961171</v>
      </c>
      <c r="E25" s="8">
        <v>1107.6316763562199</v>
      </c>
      <c r="F25" s="8">
        <v>1153.2080271499751</v>
      </c>
      <c r="G25" s="8">
        <v>965.61846416378512</v>
      </c>
      <c r="H25" s="8">
        <v>928.60870833741342</v>
      </c>
      <c r="I25" s="8">
        <v>920.5597697312752</v>
      </c>
      <c r="J25" s="8">
        <v>973.61866056556028</v>
      </c>
      <c r="K25" s="5">
        <v>1070</v>
      </c>
    </row>
    <row r="26" spans="2:11" x14ac:dyDescent="0.2">
      <c r="B26" s="11">
        <v>55.001421419574115</v>
      </c>
      <c r="C26" s="6">
        <v>1093.1056140711462</v>
      </c>
      <c r="D26" s="8">
        <v>1193.6477268039723</v>
      </c>
      <c r="E26" s="8">
        <v>1124.2759735938525</v>
      </c>
      <c r="F26" s="8">
        <v>1167.2242774553497</v>
      </c>
      <c r="G26" s="8">
        <v>983.27080903320859</v>
      </c>
      <c r="H26" s="8">
        <v>943.31899572859982</v>
      </c>
      <c r="I26" s="8">
        <v>933.16858749514915</v>
      </c>
      <c r="J26" s="8">
        <v>984.65137610894999</v>
      </c>
      <c r="K26" s="5">
        <v>1070</v>
      </c>
    </row>
    <row r="27" spans="2:11" x14ac:dyDescent="0.2">
      <c r="B27" s="11">
        <v>57.501486029554762</v>
      </c>
      <c r="C27" s="6">
        <v>1109.3110403232213</v>
      </c>
      <c r="D27" s="8">
        <v>1214.1330157118275</v>
      </c>
      <c r="E27" s="8">
        <v>1140.9202708314849</v>
      </c>
      <c r="F27" s="8">
        <v>1181.2405277607245</v>
      </c>
      <c r="G27" s="8">
        <v>996.97932550101461</v>
      </c>
      <c r="H27" s="8">
        <v>958.0292831197861</v>
      </c>
      <c r="I27" s="8">
        <v>945.77740525902311</v>
      </c>
      <c r="J27" s="8">
        <v>995.68409165233982</v>
      </c>
      <c r="K27" s="5">
        <v>1070</v>
      </c>
    </row>
    <row r="28" spans="2:11" x14ac:dyDescent="0.2">
      <c r="B28" s="11">
        <v>60.001550639535395</v>
      </c>
      <c r="C28" s="6">
        <v>1125.5164665752959</v>
      </c>
      <c r="D28" s="8">
        <v>1230.4251685967406</v>
      </c>
      <c r="E28" s="8">
        <v>1157.4591780050407</v>
      </c>
      <c r="F28" s="8">
        <v>1195.2567780660993</v>
      </c>
      <c r="G28" s="8">
        <v>965.86423123199563</v>
      </c>
      <c r="H28" s="8">
        <v>972.73957051097261</v>
      </c>
      <c r="I28" s="8">
        <v>958.38622302289696</v>
      </c>
      <c r="J28" s="8">
        <v>1006.7168071957294</v>
      </c>
      <c r="K28" s="5">
        <v>1070</v>
      </c>
    </row>
    <row r="29" spans="2:11" x14ac:dyDescent="0.2">
      <c r="B29" s="11">
        <v>62.50161524951605</v>
      </c>
      <c r="C29" s="6">
        <v>1141.7218928273708</v>
      </c>
      <c r="D29" s="8">
        <v>1243.22343131614</v>
      </c>
      <c r="E29" s="8">
        <v>1168.5228669001597</v>
      </c>
      <c r="F29" s="8">
        <v>1208.8664967642483</v>
      </c>
      <c r="G29" s="8">
        <v>975.95840826873155</v>
      </c>
      <c r="H29" s="8">
        <v>987.44985790215901</v>
      </c>
      <c r="I29" s="8">
        <v>970.99504078677103</v>
      </c>
      <c r="J29" s="8">
        <v>996.68261186336326</v>
      </c>
      <c r="K29" s="5">
        <v>1070</v>
      </c>
    </row>
    <row r="30" spans="2:11" x14ac:dyDescent="0.2">
      <c r="B30" s="11">
        <v>65.00167985949669</v>
      </c>
      <c r="C30" s="6">
        <v>1157.9273190794456</v>
      </c>
      <c r="D30" s="8">
        <v>1256.0216940355392</v>
      </c>
      <c r="E30" s="8">
        <v>1179.5865557952784</v>
      </c>
      <c r="F30" s="8">
        <v>1218.830885205334</v>
      </c>
      <c r="G30" s="8">
        <v>986.05258530546735</v>
      </c>
      <c r="H30" s="8">
        <v>1002.1601452933453</v>
      </c>
      <c r="I30" s="8">
        <v>983.6038585506451</v>
      </c>
      <c r="J30" s="8">
        <v>1004.5710860458894</v>
      </c>
      <c r="K30" s="5">
        <v>1070</v>
      </c>
    </row>
    <row r="31" spans="2:11" x14ac:dyDescent="0.2">
      <c r="B31" s="11">
        <v>67.50174446947733</v>
      </c>
      <c r="C31" s="6">
        <v>1174.1327453315207</v>
      </c>
      <c r="D31" s="8">
        <v>1268.8199567549386</v>
      </c>
      <c r="E31" s="8">
        <v>1190.6502446903974</v>
      </c>
      <c r="F31" s="8">
        <v>1228.7952736464197</v>
      </c>
      <c r="G31" s="8">
        <v>996.14676234220349</v>
      </c>
      <c r="H31" s="8">
        <v>1016.8704326845317</v>
      </c>
      <c r="I31" s="8">
        <v>996.2126763145194</v>
      </c>
      <c r="J31" s="8">
        <v>1012.4595602284156</v>
      </c>
      <c r="K31" s="5">
        <v>1070</v>
      </c>
    </row>
    <row r="32" spans="2:11" x14ac:dyDescent="0.2">
      <c r="B32" s="11">
        <v>70.001809079457971</v>
      </c>
      <c r="C32" s="6">
        <v>1190.3381715835953</v>
      </c>
      <c r="D32" s="8">
        <v>1281.6182194743383</v>
      </c>
      <c r="E32" s="8">
        <v>1201.7139335855161</v>
      </c>
      <c r="F32" s="8">
        <v>1238.7596620875054</v>
      </c>
      <c r="G32" s="8">
        <v>1006.2409393789394</v>
      </c>
      <c r="H32" s="8">
        <v>986.83662622591089</v>
      </c>
      <c r="I32" s="8">
        <v>1008.8214940783931</v>
      </c>
      <c r="J32" s="8">
        <v>1020.3480344109419</v>
      </c>
      <c r="K32" s="5">
        <v>1070</v>
      </c>
    </row>
    <row r="33" spans="2:25" x14ac:dyDescent="0.2">
      <c r="B33" s="11">
        <v>72.501873689438611</v>
      </c>
      <c r="C33" s="6">
        <v>1206.5435978356702</v>
      </c>
      <c r="D33" s="8">
        <v>1294.4164821937375</v>
      </c>
      <c r="E33" s="8">
        <v>1212.777622480635</v>
      </c>
      <c r="F33" s="8">
        <v>1248.7240505285909</v>
      </c>
      <c r="G33" s="8">
        <v>1016.3351164156751</v>
      </c>
      <c r="H33" s="8">
        <v>996.07981596769935</v>
      </c>
      <c r="I33" s="8">
        <v>980.37177335667445</v>
      </c>
      <c r="J33" s="8">
        <v>1028.2365085934678</v>
      </c>
      <c r="K33" s="5">
        <v>1070</v>
      </c>
    </row>
    <row r="34" spans="2:25" x14ac:dyDescent="0.2">
      <c r="B34" s="11">
        <v>75.001938299419251</v>
      </c>
      <c r="C34" s="6">
        <v>1222.7490240877448</v>
      </c>
      <c r="D34" s="8">
        <v>1307.2147449131369</v>
      </c>
      <c r="E34" s="8">
        <v>1223.8413113757538</v>
      </c>
      <c r="F34" s="8">
        <v>1258.688438969677</v>
      </c>
      <c r="G34" s="8">
        <v>1026.429293452411</v>
      </c>
      <c r="H34" s="8">
        <v>1005.3230057094879</v>
      </c>
      <c r="I34" s="8">
        <v>988.80125061009812</v>
      </c>
      <c r="J34" s="8">
        <v>1036.1249827759943</v>
      </c>
      <c r="K34" s="5">
        <v>1070</v>
      </c>
      <c r="M34" s="89"/>
      <c r="N34" s="89"/>
      <c r="O34" s="89"/>
      <c r="P34" s="89"/>
      <c r="Q34" s="89"/>
      <c r="R34" s="89"/>
      <c r="S34" s="89"/>
      <c r="T34" s="89"/>
      <c r="U34" s="89"/>
      <c r="V34" s="89"/>
      <c r="W34" s="89"/>
      <c r="X34" s="89"/>
      <c r="Y34" s="89"/>
    </row>
    <row r="35" spans="2:25" x14ac:dyDescent="0.2">
      <c r="B35" s="11">
        <v>77.502002909399877</v>
      </c>
      <c r="C35" s="6">
        <v>1238.9544503398197</v>
      </c>
      <c r="D35" s="8">
        <v>1320.0130076325363</v>
      </c>
      <c r="E35" s="8">
        <v>1234.9050002708727</v>
      </c>
      <c r="F35" s="8">
        <v>1268.6528274107625</v>
      </c>
      <c r="G35" s="8">
        <v>1036.523470489147</v>
      </c>
      <c r="H35" s="8">
        <v>1014.5661954512763</v>
      </c>
      <c r="I35" s="8">
        <v>997.23072786352202</v>
      </c>
      <c r="J35" s="8">
        <v>1044.0134569585202</v>
      </c>
      <c r="K35" s="5">
        <v>1070</v>
      </c>
      <c r="M35" s="89"/>
      <c r="N35" s="89"/>
      <c r="O35" s="89"/>
      <c r="P35" s="89"/>
      <c r="Q35" s="89"/>
      <c r="R35" s="89"/>
      <c r="S35" s="89"/>
      <c r="T35" s="89"/>
      <c r="U35" s="89"/>
      <c r="V35" s="89"/>
      <c r="W35" s="89"/>
      <c r="X35" s="89"/>
      <c r="Y35" s="89"/>
    </row>
    <row r="36" spans="2:25" x14ac:dyDescent="0.2">
      <c r="B36" s="11">
        <v>80.002067519380532</v>
      </c>
      <c r="C36" s="6">
        <v>1255.1598765918943</v>
      </c>
      <c r="D36" s="8">
        <v>1332.8112703519355</v>
      </c>
      <c r="E36" s="8">
        <v>1245.9686891659912</v>
      </c>
      <c r="F36" s="8">
        <v>1271.8433062453826</v>
      </c>
      <c r="G36" s="8">
        <v>1046.6176475258826</v>
      </c>
      <c r="H36" s="8">
        <v>1023.8093851930646</v>
      </c>
      <c r="I36" s="8">
        <v>1005.6602051169461</v>
      </c>
      <c r="J36" s="8">
        <v>1051.9019311410464</v>
      </c>
      <c r="K36" s="5">
        <v>1070</v>
      </c>
    </row>
    <row r="37" spans="2:25" x14ac:dyDescent="0.2">
      <c r="B37" s="11">
        <v>82.502132129361186</v>
      </c>
      <c r="C37" s="6">
        <v>1271.3653028439694</v>
      </c>
      <c r="D37" s="8">
        <v>1345.6095330713354</v>
      </c>
      <c r="E37" s="8">
        <v>1257.0323780611104</v>
      </c>
      <c r="F37" s="8">
        <v>1283.8291576523109</v>
      </c>
      <c r="G37" s="8">
        <v>1056.7118245626189</v>
      </c>
      <c r="H37" s="8">
        <v>1033.0525749348531</v>
      </c>
      <c r="I37" s="8">
        <v>1014.08968237037</v>
      </c>
      <c r="J37" s="8">
        <v>1059.7904053235727</v>
      </c>
      <c r="K37" s="5">
        <v>1070</v>
      </c>
    </row>
    <row r="38" spans="2:25" x14ac:dyDescent="0.2">
      <c r="B38" s="11">
        <v>85.002196739341812</v>
      </c>
      <c r="C38" s="6">
        <v>1294.5097692527077</v>
      </c>
      <c r="D38" s="8">
        <v>1358.4077957907346</v>
      </c>
      <c r="E38" s="8">
        <v>1268.0960669562292</v>
      </c>
      <c r="F38" s="8">
        <v>1295.8150090592387</v>
      </c>
      <c r="G38" s="8">
        <v>1066.8060015993544</v>
      </c>
      <c r="H38" s="8">
        <v>1042.2957646766415</v>
      </c>
      <c r="I38" s="8">
        <v>1022.5191596237939</v>
      </c>
      <c r="J38" s="8">
        <v>1067.6788795060988</v>
      </c>
      <c r="K38" s="5">
        <v>1070</v>
      </c>
    </row>
    <row r="39" spans="2:25" x14ac:dyDescent="0.2">
      <c r="B39" s="11">
        <v>87.502261349322453</v>
      </c>
      <c r="C39" s="6">
        <v>1321.1406448329199</v>
      </c>
      <c r="D39" s="8">
        <v>1371.2060585101342</v>
      </c>
      <c r="E39" s="8">
        <v>1279.1597558513481</v>
      </c>
      <c r="F39" s="8">
        <v>1307.8008604661668</v>
      </c>
      <c r="G39" s="8">
        <v>1076.9001786360907</v>
      </c>
      <c r="H39" s="8">
        <v>1051.5389544184302</v>
      </c>
      <c r="I39" s="8">
        <v>1030.9486368772177</v>
      </c>
      <c r="J39" s="8">
        <v>1075.567353688625</v>
      </c>
      <c r="K39" s="5">
        <v>1070</v>
      </c>
    </row>
    <row r="40" spans="2:25" x14ac:dyDescent="0.2">
      <c r="B40" s="11">
        <v>90.002325959303121</v>
      </c>
      <c r="C40" s="6">
        <v>1347.7715204131321</v>
      </c>
      <c r="D40" s="8">
        <v>1384.0043212295334</v>
      </c>
      <c r="E40" s="8">
        <v>1290.2234447464668</v>
      </c>
      <c r="F40" s="8">
        <v>1319.7867118730951</v>
      </c>
      <c r="G40" s="8">
        <v>1086.9943556728265</v>
      </c>
      <c r="H40" s="8">
        <v>1060.7821441602186</v>
      </c>
      <c r="I40" s="8">
        <v>1039.3781141306417</v>
      </c>
      <c r="J40" s="8">
        <v>1083.4558278711513</v>
      </c>
      <c r="K40" s="5">
        <v>1070</v>
      </c>
    </row>
    <row r="41" spans="2:25" x14ac:dyDescent="0.2">
      <c r="B41" s="11">
        <v>92.502390569283762</v>
      </c>
      <c r="C41" s="6">
        <v>1374.4023959933436</v>
      </c>
      <c r="D41" s="8">
        <v>1396.8025839489328</v>
      </c>
      <c r="E41" s="8">
        <v>1301.2871336415858</v>
      </c>
      <c r="F41" s="8">
        <v>1331.772563280023</v>
      </c>
      <c r="G41" s="8">
        <v>1099.1857473288958</v>
      </c>
      <c r="H41" s="8">
        <v>1070.0253339020069</v>
      </c>
      <c r="I41" s="8">
        <v>1047.8075913840655</v>
      </c>
      <c r="J41" s="8">
        <v>1091.3443020536772</v>
      </c>
      <c r="K41" s="5">
        <v>1070</v>
      </c>
    </row>
    <row r="42" spans="2:25" x14ac:dyDescent="0.2">
      <c r="B42" s="11">
        <v>95.002455179264388</v>
      </c>
      <c r="C42" s="6">
        <v>1401.0332715735556</v>
      </c>
      <c r="D42" s="8">
        <v>1409.6008466683322</v>
      </c>
      <c r="E42" s="8">
        <v>1312.3508225367045</v>
      </c>
      <c r="F42" s="8">
        <v>1343.7584146869513</v>
      </c>
      <c r="G42" s="8">
        <v>1116.9396643823702</v>
      </c>
      <c r="H42" s="8">
        <v>1079.2685236437956</v>
      </c>
      <c r="I42" s="8">
        <v>1056.2370686374893</v>
      </c>
      <c r="J42" s="8">
        <v>1099.2327762362036</v>
      </c>
      <c r="K42" s="5">
        <v>1070</v>
      </c>
    </row>
    <row r="43" spans="2:25" x14ac:dyDescent="0.2">
      <c r="B43" s="11">
        <v>97.502519789245028</v>
      </c>
      <c r="C43" s="6">
        <v>1427.6641471537675</v>
      </c>
      <c r="D43" s="8">
        <v>1422.3991093877314</v>
      </c>
      <c r="E43" s="8">
        <v>1323.4145114318235</v>
      </c>
      <c r="F43" s="8">
        <v>1355.7442660938791</v>
      </c>
      <c r="G43" s="8">
        <v>1134.6935814358449</v>
      </c>
      <c r="H43" s="8">
        <v>1088.5117133855838</v>
      </c>
      <c r="I43" s="8">
        <v>1064.6665458909133</v>
      </c>
      <c r="J43" s="8">
        <v>1107.1212504187299</v>
      </c>
      <c r="K43" s="5">
        <v>1070</v>
      </c>
    </row>
    <row r="44" spans="2:25" x14ac:dyDescent="0.2">
      <c r="B44" s="10">
        <v>100.00258439922567</v>
      </c>
      <c r="C44" s="6">
        <v>1454.2950227339791</v>
      </c>
      <c r="D44" s="8">
        <v>1435.1973721071311</v>
      </c>
      <c r="E44" s="8">
        <v>1334.4782003269422</v>
      </c>
      <c r="F44" s="8">
        <v>1367.7301175008072</v>
      </c>
      <c r="G44" s="8">
        <v>1152.4474984893195</v>
      </c>
      <c r="H44" s="8">
        <v>1097.7549031273722</v>
      </c>
      <c r="I44" s="8">
        <v>1073.0960231443369</v>
      </c>
      <c r="J44" s="8">
        <v>1115.0097246012558</v>
      </c>
      <c r="K44" s="5">
        <v>1070</v>
      </c>
    </row>
    <row r="45" spans="2:25" x14ac:dyDescent="0.2">
      <c r="B45" s="11">
        <v>102.50264900920631</v>
      </c>
      <c r="C45" s="6">
        <v>1472.9772062439288</v>
      </c>
      <c r="D45" s="8">
        <v>1441.8812563109441</v>
      </c>
      <c r="E45" s="8">
        <v>1340.5739566781474</v>
      </c>
      <c r="F45" s="8">
        <v>1379.715968907735</v>
      </c>
      <c r="G45" s="8">
        <v>1164.9022874959526</v>
      </c>
      <c r="H45" s="8">
        <v>1102.5821528301262</v>
      </c>
      <c r="I45" s="8">
        <v>1077.740408935731</v>
      </c>
      <c r="J45" s="8">
        <v>1119.5862437545063</v>
      </c>
      <c r="K45" s="5">
        <v>1070</v>
      </c>
    </row>
    <row r="46" spans="2:25" x14ac:dyDescent="0.2">
      <c r="B46" s="11">
        <v>105.00271361918693</v>
      </c>
      <c r="C46" s="6">
        <v>1491.6243356529394</v>
      </c>
      <c r="D46" s="8">
        <v>1448.5381758217268</v>
      </c>
      <c r="E46" s="8">
        <v>1346.6478042162651</v>
      </c>
      <c r="F46" s="8">
        <v>1391.7018203146631</v>
      </c>
      <c r="G46" s="8">
        <v>1177.3337071019596</v>
      </c>
      <c r="H46" s="8">
        <v>1107.3899280323583</v>
      </c>
      <c r="I46" s="8">
        <v>1082.3681022981068</v>
      </c>
      <c r="J46" s="8">
        <v>1124.1481570323649</v>
      </c>
      <c r="K46" s="5">
        <v>1070</v>
      </c>
    </row>
    <row r="47" spans="2:25" x14ac:dyDescent="0.2">
      <c r="B47" s="11">
        <v>107.5027782291676</v>
      </c>
      <c r="C47" s="6">
        <v>1510.2714650619498</v>
      </c>
      <c r="D47" s="8">
        <v>1455.1950953325097</v>
      </c>
      <c r="E47" s="8">
        <v>1352.7216517543832</v>
      </c>
      <c r="F47" s="8">
        <v>1403.687671721591</v>
      </c>
      <c r="G47" s="8">
        <v>1189.7651267079666</v>
      </c>
      <c r="H47" s="8">
        <v>1112.1977032345903</v>
      </c>
      <c r="I47" s="8">
        <v>1086.9957956604824</v>
      </c>
      <c r="J47" s="8">
        <v>1128.7100703102237</v>
      </c>
      <c r="K47" s="5">
        <v>1070</v>
      </c>
    </row>
    <row r="48" spans="2:25" x14ac:dyDescent="0.2">
      <c r="B48" s="11">
        <v>110.00284283914823</v>
      </c>
      <c r="C48" s="6">
        <v>1528.9185944709602</v>
      </c>
      <c r="D48" s="8">
        <v>1461.8520148432929</v>
      </c>
      <c r="E48" s="8">
        <v>1358.7954992925011</v>
      </c>
      <c r="F48" s="8">
        <v>1415.673523128519</v>
      </c>
      <c r="G48" s="8">
        <v>1202.1965463139736</v>
      </c>
      <c r="H48" s="8">
        <v>1117.0054784368226</v>
      </c>
      <c r="I48" s="8">
        <v>1091.6234890228579</v>
      </c>
      <c r="J48" s="8">
        <v>1133.2719835880828</v>
      </c>
      <c r="K48" s="5">
        <v>1070</v>
      </c>
    </row>
    <row r="49" spans="2:11" x14ac:dyDescent="0.2">
      <c r="B49" s="11">
        <v>112.5029074491289</v>
      </c>
      <c r="C49" s="6">
        <v>1547.5657238799708</v>
      </c>
      <c r="D49" s="8">
        <v>1468.5089343540756</v>
      </c>
      <c r="E49" s="8">
        <v>1364.8693468306192</v>
      </c>
      <c r="F49" s="8">
        <v>1427.6593745354473</v>
      </c>
      <c r="G49" s="8">
        <v>1214.6279659199806</v>
      </c>
      <c r="H49" s="8">
        <v>1121.8132536390547</v>
      </c>
      <c r="I49" s="8">
        <v>1096.2511823852335</v>
      </c>
      <c r="J49" s="8">
        <v>1137.8338968659416</v>
      </c>
      <c r="K49" s="5">
        <v>1070</v>
      </c>
    </row>
    <row r="50" spans="2:11" x14ac:dyDescent="0.2">
      <c r="B50" s="11">
        <v>115.00297205910952</v>
      </c>
      <c r="C50" s="6">
        <v>1558.2082070694096</v>
      </c>
      <c r="D50" s="8">
        <v>1475.1658538648585</v>
      </c>
      <c r="E50" s="8">
        <v>1370.9431943687368</v>
      </c>
      <c r="F50" s="8">
        <v>1439.6452259423754</v>
      </c>
      <c r="G50" s="8">
        <v>1227.0593855259874</v>
      </c>
      <c r="H50" s="8">
        <v>1132.0259554911006</v>
      </c>
      <c r="I50" s="8">
        <v>1100.8788757476091</v>
      </c>
      <c r="J50" s="8">
        <v>1142.3958101438004</v>
      </c>
      <c r="K50" s="5">
        <v>1070</v>
      </c>
    </row>
    <row r="51" spans="2:11" x14ac:dyDescent="0.2">
      <c r="B51" s="11">
        <v>117.50303666909016</v>
      </c>
      <c r="C51" s="6">
        <v>1572.3608186258209</v>
      </c>
      <c r="D51" s="8">
        <v>1481.8227733756412</v>
      </c>
      <c r="E51" s="8">
        <v>1377.0170419068547</v>
      </c>
      <c r="F51" s="8">
        <v>1451.6310773493035</v>
      </c>
      <c r="G51" s="8">
        <v>1239.4908051319944</v>
      </c>
      <c r="H51" s="8">
        <v>1142.3854718294397</v>
      </c>
      <c r="I51" s="8">
        <v>1105.5065691099846</v>
      </c>
      <c r="J51" s="8">
        <v>1146.9577234216592</v>
      </c>
      <c r="K51" s="5">
        <v>1070</v>
      </c>
    </row>
    <row r="52" spans="2:11" x14ac:dyDescent="0.2">
      <c r="B52" s="11">
        <v>120.00310127907079</v>
      </c>
      <c r="C52" s="6">
        <v>1586.5134301822318</v>
      </c>
      <c r="D52" s="8">
        <v>1488.4796928864241</v>
      </c>
      <c r="E52" s="8">
        <v>1383.0908894449726</v>
      </c>
      <c r="F52" s="8">
        <v>1463.6169287562313</v>
      </c>
      <c r="G52" s="8">
        <v>1251.9222247380014</v>
      </c>
      <c r="H52" s="8">
        <v>1152.744988167779</v>
      </c>
      <c r="I52" s="8">
        <v>1110.13426247236</v>
      </c>
      <c r="J52" s="8">
        <v>1151.5196366995183</v>
      </c>
      <c r="K52" s="5">
        <v>1070</v>
      </c>
    </row>
    <row r="53" spans="2:11" x14ac:dyDescent="0.2">
      <c r="B53" s="11">
        <v>122.50316588905146</v>
      </c>
      <c r="C53" s="6">
        <v>1600.6660417386429</v>
      </c>
      <c r="D53" s="8">
        <v>1501.6207512084711</v>
      </c>
      <c r="E53" s="8">
        <v>1389.1647369830905</v>
      </c>
      <c r="F53" s="8">
        <v>1475.6027801631597</v>
      </c>
      <c r="G53" s="8">
        <v>1264.3536443440082</v>
      </c>
      <c r="H53" s="8">
        <v>1163.104504506118</v>
      </c>
      <c r="I53" s="8">
        <v>1114.7619558347355</v>
      </c>
      <c r="J53" s="8">
        <v>1156.0815499773773</v>
      </c>
      <c r="K53" s="5">
        <v>1070</v>
      </c>
    </row>
    <row r="54" spans="2:11" x14ac:dyDescent="0.2">
      <c r="B54" s="11">
        <v>125.0032304990321</v>
      </c>
      <c r="C54" s="6">
        <v>1614.818653295054</v>
      </c>
      <c r="D54" s="8">
        <v>1515.9646969077098</v>
      </c>
      <c r="E54" s="8">
        <v>1395.2385845212086</v>
      </c>
      <c r="F54" s="8">
        <v>1487.5886315700875</v>
      </c>
      <c r="G54" s="8">
        <v>1276.7850639500155</v>
      </c>
      <c r="H54" s="8">
        <v>1173.4640208444569</v>
      </c>
      <c r="I54" s="8">
        <v>1119.3896491971113</v>
      </c>
      <c r="J54" s="8">
        <v>1160.6434632552359</v>
      </c>
      <c r="K54" s="5">
        <v>1070</v>
      </c>
    </row>
    <row r="55" spans="2:11" x14ac:dyDescent="0.2">
      <c r="B55" s="11">
        <v>127.50329510901273</v>
      </c>
      <c r="C55" s="6">
        <v>1628.9712648514649</v>
      </c>
      <c r="D55" s="8">
        <v>1530.3086426069485</v>
      </c>
      <c r="E55" s="8">
        <v>1401.3124320593263</v>
      </c>
      <c r="F55" s="8">
        <v>1499.5744829770158</v>
      </c>
      <c r="G55" s="8">
        <v>1289.2164835560222</v>
      </c>
      <c r="H55" s="8">
        <v>1183.8235371827961</v>
      </c>
      <c r="I55" s="8">
        <v>1124.0173425594869</v>
      </c>
      <c r="J55" s="8">
        <v>1165.2053765330947</v>
      </c>
      <c r="K55" s="5">
        <v>1070</v>
      </c>
    </row>
    <row r="56" spans="2:11" x14ac:dyDescent="0.2">
      <c r="B56" s="11">
        <v>130.00335971899338</v>
      </c>
      <c r="C56" s="6">
        <v>1643.1238764078762</v>
      </c>
      <c r="D56" s="8">
        <v>1544.6525883061875</v>
      </c>
      <c r="E56" s="8">
        <v>1407.3862795974442</v>
      </c>
      <c r="F56" s="8">
        <v>1511.5603343839437</v>
      </c>
      <c r="G56" s="8">
        <v>1301.6479031620293</v>
      </c>
      <c r="H56" s="8">
        <v>1194.1830535211354</v>
      </c>
      <c r="I56" s="8">
        <v>1128.6450359218622</v>
      </c>
      <c r="J56" s="8">
        <v>1169.7672898109538</v>
      </c>
      <c r="K56" s="5">
        <v>1070</v>
      </c>
    </row>
    <row r="57" spans="2:11" x14ac:dyDescent="0.2">
      <c r="B57" s="11">
        <v>132.50342432897401</v>
      </c>
      <c r="C57" s="6">
        <v>1657.2764879642873</v>
      </c>
      <c r="D57" s="8">
        <v>1558.9965340054264</v>
      </c>
      <c r="E57" s="8">
        <v>1413.4601271355623</v>
      </c>
      <c r="F57" s="8">
        <v>1523.5461857908717</v>
      </c>
      <c r="G57" s="8">
        <v>1314.0793227680363</v>
      </c>
      <c r="H57" s="8">
        <v>1204.5425698594745</v>
      </c>
      <c r="I57" s="8">
        <v>1133.2727292842378</v>
      </c>
      <c r="J57" s="8">
        <v>1174.3292030888128</v>
      </c>
      <c r="K57" s="5">
        <v>1070</v>
      </c>
    </row>
    <row r="58" spans="2:11" x14ac:dyDescent="0.2">
      <c r="B58" s="11">
        <v>135.00348893895466</v>
      </c>
      <c r="C58" s="6">
        <v>1671.4290995206984</v>
      </c>
      <c r="D58" s="8">
        <v>1573.3404797046653</v>
      </c>
      <c r="E58" s="8">
        <v>1419.5339746736799</v>
      </c>
      <c r="F58" s="8">
        <v>1535.5320371977996</v>
      </c>
      <c r="G58" s="8">
        <v>1326.510742374043</v>
      </c>
      <c r="H58" s="8">
        <v>1214.9020861978136</v>
      </c>
      <c r="I58" s="8">
        <v>1137.9004226466134</v>
      </c>
      <c r="J58" s="8">
        <v>1178.8911163666714</v>
      </c>
      <c r="K58" s="5">
        <v>1070</v>
      </c>
    </row>
    <row r="59" spans="2:11" x14ac:dyDescent="0.2">
      <c r="B59" s="11">
        <v>137.50355354893529</v>
      </c>
      <c r="C59" s="6">
        <v>1685.5817110771095</v>
      </c>
      <c r="D59" s="8">
        <v>1587.6844254039038</v>
      </c>
      <c r="E59" s="8">
        <v>1427.6199988000467</v>
      </c>
      <c r="F59" s="8">
        <v>1547.5178886047279</v>
      </c>
      <c r="G59" s="8">
        <v>1338.9421619800503</v>
      </c>
      <c r="H59" s="8">
        <v>1225.2616025361526</v>
      </c>
      <c r="I59" s="8">
        <v>1144.0612029333688</v>
      </c>
      <c r="J59" s="8">
        <v>1183.4530296445303</v>
      </c>
      <c r="K59" s="5">
        <v>1070</v>
      </c>
    </row>
    <row r="60" spans="2:11" x14ac:dyDescent="0.2">
      <c r="B60" s="11">
        <v>140.00361815891594</v>
      </c>
      <c r="C60" s="6">
        <v>1699.7343226335206</v>
      </c>
      <c r="D60" s="8">
        <v>1602.0283711031427</v>
      </c>
      <c r="E60" s="8">
        <v>1439.2744546806784</v>
      </c>
      <c r="F60" s="8">
        <v>1559.503740011656</v>
      </c>
      <c r="G60" s="8">
        <v>1351.3735815860571</v>
      </c>
      <c r="H60" s="8">
        <v>1235.6211188744919</v>
      </c>
      <c r="I60" s="8">
        <v>1152.9407883662313</v>
      </c>
      <c r="J60" s="8">
        <v>1188.0149429223893</v>
      </c>
      <c r="K60" s="5">
        <v>1070</v>
      </c>
    </row>
    <row r="61" spans="2:11" x14ac:dyDescent="0.2">
      <c r="B61" s="11">
        <v>142.50368276889657</v>
      </c>
      <c r="C61" s="6">
        <v>1713.8869341899315</v>
      </c>
      <c r="D61" s="8">
        <v>1616.3723168023816</v>
      </c>
      <c r="E61" s="8">
        <v>1450.9289105613097</v>
      </c>
      <c r="F61" s="8">
        <v>1571.489591418584</v>
      </c>
      <c r="G61" s="8">
        <v>1363.8050011920641</v>
      </c>
      <c r="H61" s="8">
        <v>1245.9806352128312</v>
      </c>
      <c r="I61" s="8">
        <v>1161.8203737990932</v>
      </c>
      <c r="J61" s="8">
        <v>1192.5768562002479</v>
      </c>
      <c r="K61" s="5">
        <v>1070</v>
      </c>
    </row>
    <row r="62" spans="2:11" x14ac:dyDescent="0.2">
      <c r="B62" s="11">
        <v>145.00374737887722</v>
      </c>
      <c r="C62" s="6">
        <v>1728.0395457463433</v>
      </c>
      <c r="D62" s="8">
        <v>1630.7162625016206</v>
      </c>
      <c r="E62" s="8">
        <v>1455.015394789287</v>
      </c>
      <c r="F62" s="8">
        <v>1583.4754428255126</v>
      </c>
      <c r="G62" s="8">
        <v>1376.2364207980711</v>
      </c>
      <c r="H62" s="8">
        <v>1256.3401515511703</v>
      </c>
      <c r="I62" s="8">
        <v>1170.6999592319555</v>
      </c>
      <c r="J62" s="8">
        <v>1197.1387694781072</v>
      </c>
      <c r="K62" s="5">
        <v>1070</v>
      </c>
    </row>
    <row r="63" spans="2:11" x14ac:dyDescent="0.2">
      <c r="B63" s="11">
        <v>147.5038119888579</v>
      </c>
      <c r="C63" s="6">
        <v>1731.3942794000723</v>
      </c>
      <c r="D63" s="8">
        <v>1645.0602082008593</v>
      </c>
      <c r="E63" s="8">
        <v>1468.4795709563439</v>
      </c>
      <c r="F63" s="8">
        <v>1595.4612942324404</v>
      </c>
      <c r="G63" s="8">
        <v>1388.6678404040783</v>
      </c>
      <c r="H63" s="8">
        <v>1266.6996678895096</v>
      </c>
      <c r="I63" s="8">
        <v>1179.5795446648176</v>
      </c>
      <c r="J63" s="8">
        <v>1166.0211319809659</v>
      </c>
      <c r="K63" s="5">
        <v>1070</v>
      </c>
    </row>
    <row r="64" spans="2:11" x14ac:dyDescent="0.2">
      <c r="B64" s="10">
        <v>150.0038765988385</v>
      </c>
      <c r="C64" s="6">
        <v>1757.3714167627854</v>
      </c>
      <c r="D64" s="8">
        <v>1659.4041539000982</v>
      </c>
      <c r="E64" s="8">
        <v>1481.9437471234005</v>
      </c>
      <c r="F64" s="8">
        <v>1607.4471456393685</v>
      </c>
      <c r="G64" s="8">
        <v>1401.0992600100851</v>
      </c>
      <c r="H64" s="8">
        <v>1277.0591842278486</v>
      </c>
      <c r="I64" s="8">
        <v>1188.4591300976797</v>
      </c>
      <c r="J64" s="8">
        <v>1170.5830452588248</v>
      </c>
      <c r="K64" s="5">
        <v>1070</v>
      </c>
    </row>
    <row r="65" spans="2:26" x14ac:dyDescent="0.2">
      <c r="B65" s="11">
        <v>152.50394120881901</v>
      </c>
      <c r="C65" s="6">
        <v>1783.3485541254986</v>
      </c>
      <c r="D65" s="8">
        <v>1673.7480995993371</v>
      </c>
      <c r="E65" s="8">
        <v>1495.4079232904571</v>
      </c>
      <c r="F65" s="8">
        <v>1619.4329970462966</v>
      </c>
      <c r="G65" s="8">
        <v>1413.5306796160924</v>
      </c>
      <c r="H65" s="8">
        <v>1287.4187005661881</v>
      </c>
      <c r="I65" s="8">
        <v>1197.338715530542</v>
      </c>
      <c r="J65" s="8">
        <v>1175.144958536684</v>
      </c>
      <c r="K65" s="5">
        <v>1070</v>
      </c>
    </row>
    <row r="66" spans="2:26" x14ac:dyDescent="0.2">
      <c r="B66" s="11">
        <v>155.00400581880001</v>
      </c>
      <c r="C66" s="6">
        <v>1809.3256914882118</v>
      </c>
      <c r="D66" s="8">
        <v>1688.0920452985761</v>
      </c>
      <c r="E66" s="8">
        <v>1508.872099457514</v>
      </c>
      <c r="F66" s="8">
        <v>1631.4188484532247</v>
      </c>
      <c r="G66" s="8">
        <v>1425.9620992220991</v>
      </c>
      <c r="H66" s="8">
        <v>1297.778216904527</v>
      </c>
      <c r="I66" s="8">
        <v>1206.2183009634043</v>
      </c>
      <c r="J66" s="8">
        <v>1179.7068718145424</v>
      </c>
      <c r="K66" s="5">
        <v>1070</v>
      </c>
    </row>
    <row r="67" spans="2:26" ht="15" customHeight="1" x14ac:dyDescent="0.2">
      <c r="B67" s="11">
        <v>157.50407042878001</v>
      </c>
      <c r="C67" s="6">
        <v>1835.3028288509252</v>
      </c>
      <c r="D67" s="8">
        <v>1702.435990997815</v>
      </c>
      <c r="E67" s="8">
        <v>1522.3362756245708</v>
      </c>
      <c r="F67" s="8">
        <v>1643.4046998601527</v>
      </c>
      <c r="G67" s="8">
        <v>1438.3935188281064</v>
      </c>
      <c r="H67" s="8">
        <v>1308.1377332428663</v>
      </c>
      <c r="I67" s="8">
        <v>1215.0978863962664</v>
      </c>
      <c r="J67" s="8">
        <v>1184.2687850924017</v>
      </c>
      <c r="K67" s="5">
        <v>1070</v>
      </c>
      <c r="M67" s="89" t="s">
        <v>68</v>
      </c>
      <c r="N67" s="89"/>
      <c r="O67" s="89"/>
      <c r="P67" s="89"/>
      <c r="Q67" s="89"/>
      <c r="R67" s="89"/>
      <c r="S67" s="89"/>
      <c r="T67" s="89"/>
      <c r="U67" s="89"/>
      <c r="V67" s="89"/>
      <c r="W67" s="89"/>
      <c r="X67" s="89"/>
      <c r="Y67" s="89"/>
      <c r="Z67" s="89"/>
    </row>
    <row r="68" spans="2:26" x14ac:dyDescent="0.2">
      <c r="B68" s="11">
        <v>160.00413503876101</v>
      </c>
      <c r="C68" s="6">
        <v>1861.2799662136383</v>
      </c>
      <c r="D68" s="8">
        <v>1716.7799366970537</v>
      </c>
      <c r="E68" s="8">
        <v>1535.8004517916277</v>
      </c>
      <c r="F68" s="8">
        <v>1655.390551267081</v>
      </c>
      <c r="G68" s="8">
        <v>1450.8249384341134</v>
      </c>
      <c r="H68" s="8">
        <v>1318.4972495812056</v>
      </c>
      <c r="I68" s="8">
        <v>1223.9774718291285</v>
      </c>
      <c r="J68" s="8">
        <v>1188.8306983702603</v>
      </c>
      <c r="K68" s="5">
        <v>1070</v>
      </c>
      <c r="M68" s="89"/>
      <c r="N68" s="89"/>
      <c r="O68" s="89"/>
      <c r="P68" s="89"/>
      <c r="Q68" s="89"/>
      <c r="R68" s="89"/>
      <c r="S68" s="89"/>
      <c r="T68" s="89"/>
      <c r="U68" s="89"/>
      <c r="V68" s="89"/>
      <c r="W68" s="89"/>
      <c r="X68" s="89"/>
      <c r="Y68" s="89"/>
      <c r="Z68" s="89"/>
    </row>
    <row r="69" spans="2:26" x14ac:dyDescent="0.2">
      <c r="B69" s="11">
        <v>162.504199648742</v>
      </c>
      <c r="C69" s="6">
        <v>1887.2571035763517</v>
      </c>
      <c r="D69" s="8">
        <v>1731.1238823962929</v>
      </c>
      <c r="E69" s="8">
        <v>1549.2646279586843</v>
      </c>
      <c r="F69" s="8">
        <v>1667.3764026740093</v>
      </c>
      <c r="G69" s="8">
        <v>1463.2563580401204</v>
      </c>
      <c r="H69" s="8">
        <v>1328.8567659195448</v>
      </c>
      <c r="I69" s="8">
        <v>1232.8570572619906</v>
      </c>
      <c r="J69" s="8">
        <v>1193.3926116481193</v>
      </c>
      <c r="K69" s="5">
        <v>1070</v>
      </c>
      <c r="M69" s="89"/>
      <c r="N69" s="89"/>
      <c r="O69" s="89"/>
      <c r="P69" s="89"/>
      <c r="Q69" s="89"/>
      <c r="R69" s="89"/>
      <c r="S69" s="89"/>
      <c r="T69" s="89"/>
      <c r="U69" s="89"/>
      <c r="V69" s="89"/>
      <c r="W69" s="89"/>
      <c r="X69" s="89"/>
      <c r="Y69" s="89"/>
      <c r="Z69" s="89"/>
    </row>
    <row r="70" spans="2:26" x14ac:dyDescent="0.2">
      <c r="B70" s="11">
        <v>165.004264258722</v>
      </c>
      <c r="C70" s="6">
        <v>1913.2342409390649</v>
      </c>
      <c r="D70" s="8">
        <v>1745.4678280955316</v>
      </c>
      <c r="E70" s="8">
        <v>1562.7288041257411</v>
      </c>
      <c r="F70" s="8">
        <v>1679.3622540809372</v>
      </c>
      <c r="G70" s="8">
        <v>1475.6877776461276</v>
      </c>
      <c r="H70" s="8">
        <v>1339.2162822578841</v>
      </c>
      <c r="I70" s="8">
        <v>1241.7366426948527</v>
      </c>
      <c r="J70" s="8">
        <v>1197.9545249259784</v>
      </c>
      <c r="K70" s="5">
        <v>1070</v>
      </c>
      <c r="M70" s="89"/>
      <c r="N70" s="89"/>
      <c r="O70" s="89"/>
      <c r="P70" s="89"/>
      <c r="Q70" s="89"/>
      <c r="R70" s="89"/>
      <c r="S70" s="89"/>
      <c r="T70" s="89"/>
      <c r="U70" s="89"/>
      <c r="V70" s="89"/>
      <c r="W70" s="89"/>
      <c r="X70" s="89"/>
      <c r="Y70" s="89"/>
      <c r="Z70" s="89"/>
    </row>
    <row r="71" spans="2:26" x14ac:dyDescent="0.2">
      <c r="B71" s="11">
        <v>167.504328868703</v>
      </c>
      <c r="C71" s="6">
        <v>1939.2113783017778</v>
      </c>
      <c r="D71" s="8">
        <v>1759.8117737947703</v>
      </c>
      <c r="E71" s="8">
        <v>1576.1929802927978</v>
      </c>
      <c r="F71" s="8">
        <v>1691.3481054878655</v>
      </c>
      <c r="G71" s="8">
        <v>1488.1191972521344</v>
      </c>
      <c r="H71" s="8">
        <v>1349.575798596223</v>
      </c>
      <c r="I71" s="8">
        <v>1250.616228127715</v>
      </c>
      <c r="J71" s="8">
        <v>1202.516438203837</v>
      </c>
      <c r="K71" s="5">
        <v>1070</v>
      </c>
      <c r="M71" s="89"/>
      <c r="N71" s="89"/>
      <c r="O71" s="89"/>
      <c r="P71" s="89"/>
      <c r="Q71" s="89"/>
      <c r="R71" s="89"/>
      <c r="S71" s="89"/>
      <c r="T71" s="89"/>
      <c r="U71" s="89"/>
      <c r="V71" s="89"/>
      <c r="W71" s="89"/>
      <c r="X71" s="89"/>
      <c r="Y71" s="89"/>
      <c r="Z71" s="89"/>
    </row>
    <row r="72" spans="2:26" x14ac:dyDescent="0.2">
      <c r="B72" s="11">
        <v>170.004393478683</v>
      </c>
      <c r="C72" s="6">
        <v>1965.188515664491</v>
      </c>
      <c r="D72" s="8">
        <v>1774.1557194940094</v>
      </c>
      <c r="E72" s="8">
        <v>1589.6571564598544</v>
      </c>
      <c r="F72" s="8">
        <v>1703.3339568947933</v>
      </c>
      <c r="G72" s="8">
        <v>1500.5506168581414</v>
      </c>
      <c r="H72" s="8">
        <v>1359.9353149345623</v>
      </c>
      <c r="I72" s="8">
        <v>1259.4958135605768</v>
      </c>
      <c r="J72" s="8">
        <v>1207.0783514816962</v>
      </c>
      <c r="K72" s="5">
        <v>1070</v>
      </c>
      <c r="M72" s="89"/>
      <c r="N72" s="89"/>
      <c r="O72" s="89"/>
      <c r="P72" s="89"/>
      <c r="Q72" s="89"/>
      <c r="R72" s="89"/>
      <c r="S72" s="89"/>
      <c r="T72" s="89"/>
      <c r="U72" s="89"/>
      <c r="V72" s="89"/>
      <c r="W72" s="89"/>
      <c r="X72" s="89"/>
      <c r="Y72" s="89"/>
      <c r="Z72" s="89"/>
    </row>
    <row r="73" spans="2:26" x14ac:dyDescent="0.2">
      <c r="B73" s="11">
        <v>172.50445808866399</v>
      </c>
      <c r="C73" s="6">
        <v>1991.1656530272044</v>
      </c>
      <c r="D73" s="8">
        <v>1788.4996651932481</v>
      </c>
      <c r="E73" s="8">
        <v>1603.1213326269112</v>
      </c>
      <c r="F73" s="8">
        <v>1715.3198083017217</v>
      </c>
      <c r="G73" s="8">
        <v>1512.9820364641485</v>
      </c>
      <c r="H73" s="8">
        <v>1370.2948312729015</v>
      </c>
      <c r="I73" s="8">
        <v>1268.3753989934394</v>
      </c>
      <c r="J73" s="8">
        <v>1214.8005102005095</v>
      </c>
      <c r="K73" s="5">
        <v>1070</v>
      </c>
    </row>
    <row r="74" spans="2:26" x14ac:dyDescent="0.2">
      <c r="B74" s="11">
        <v>175.00452269864499</v>
      </c>
      <c r="C74" s="6">
        <v>2017.1427903899173</v>
      </c>
      <c r="D74" s="8">
        <v>1802.8436108924866</v>
      </c>
      <c r="E74" s="8">
        <v>1616.5855087939678</v>
      </c>
      <c r="F74" s="8">
        <v>1727.3056597086495</v>
      </c>
      <c r="G74" s="8">
        <v>1525.4134560701552</v>
      </c>
      <c r="H74" s="8">
        <v>1380.6543476112404</v>
      </c>
      <c r="I74" s="8">
        <v>1277.2549844263012</v>
      </c>
      <c r="J74" s="8">
        <v>1222.5701474542641</v>
      </c>
      <c r="K74" s="5">
        <v>1070</v>
      </c>
    </row>
    <row r="75" spans="2:26" x14ac:dyDescent="0.2">
      <c r="B75" s="11">
        <v>177.50458730862499</v>
      </c>
      <c r="C75" s="6">
        <v>2043.1199277526309</v>
      </c>
      <c r="D75" s="8">
        <v>1817.187556591726</v>
      </c>
      <c r="E75" s="8">
        <v>1630.0496849610249</v>
      </c>
      <c r="F75" s="8">
        <v>1694.2226048734728</v>
      </c>
      <c r="G75" s="8">
        <v>1537.8448756761627</v>
      </c>
      <c r="H75" s="8">
        <v>1391.0138639495799</v>
      </c>
      <c r="I75" s="8">
        <v>1286.1345698591638</v>
      </c>
      <c r="J75" s="8">
        <v>1230.3397847080184</v>
      </c>
      <c r="K75" s="5">
        <v>1070</v>
      </c>
    </row>
    <row r="76" spans="2:26" x14ac:dyDescent="0.2">
      <c r="B76" s="11">
        <v>180.00465191860599</v>
      </c>
      <c r="C76" s="6">
        <v>2069.0970651153439</v>
      </c>
      <c r="D76" s="8">
        <v>1831.5315022909645</v>
      </c>
      <c r="E76" s="8">
        <v>1638.5342060078121</v>
      </c>
      <c r="F76" s="8">
        <v>1706.2084562804007</v>
      </c>
      <c r="G76" s="8">
        <v>1550.2762952821695</v>
      </c>
      <c r="H76" s="8">
        <v>1401.373380287919</v>
      </c>
      <c r="I76" s="8">
        <v>1295.0141552920256</v>
      </c>
      <c r="J76" s="8">
        <v>1238.1094219617726</v>
      </c>
      <c r="K76" s="5">
        <v>1070</v>
      </c>
    </row>
    <row r="77" spans="2:26" x14ac:dyDescent="0.2">
      <c r="B77" s="11">
        <v>182.50471652858599</v>
      </c>
      <c r="C77" s="6">
        <v>2095.074202478057</v>
      </c>
      <c r="D77" s="8">
        <v>1845.8754479902038</v>
      </c>
      <c r="E77" s="8">
        <v>1657.5789905173826</v>
      </c>
      <c r="F77" s="8">
        <v>1718.1943076873288</v>
      </c>
      <c r="G77" s="8">
        <v>1562.7077148881765</v>
      </c>
      <c r="H77" s="8">
        <v>1411.7328966262583</v>
      </c>
      <c r="I77" s="8">
        <v>1303.8937407248877</v>
      </c>
      <c r="J77" s="8">
        <v>1245.8790592155271</v>
      </c>
      <c r="K77" s="5">
        <v>1070</v>
      </c>
    </row>
    <row r="78" spans="2:26" x14ac:dyDescent="0.2">
      <c r="B78" s="11">
        <v>185.00478113856701</v>
      </c>
      <c r="C78" s="6">
        <v>2121.0513398407702</v>
      </c>
      <c r="D78" s="8">
        <v>1860.2193936894428</v>
      </c>
      <c r="E78" s="8">
        <v>1676.6237750269529</v>
      </c>
      <c r="F78" s="8">
        <v>1730.1801590942569</v>
      </c>
      <c r="G78" s="8">
        <v>1575.1391344941837</v>
      </c>
      <c r="H78" s="8">
        <v>1422.0924129645978</v>
      </c>
      <c r="I78" s="8">
        <v>1312.77332615775</v>
      </c>
      <c r="J78" s="8">
        <v>1253.6486964692817</v>
      </c>
      <c r="K78" s="5">
        <v>1070</v>
      </c>
    </row>
    <row r="79" spans="2:26" x14ac:dyDescent="0.2">
      <c r="B79" s="11">
        <v>187.50484574854801</v>
      </c>
      <c r="C79" s="6">
        <v>2147.0284772034834</v>
      </c>
      <c r="D79" s="8">
        <v>1871.8821893872591</v>
      </c>
      <c r="E79" s="8">
        <v>1695.6685595365232</v>
      </c>
      <c r="F79" s="8">
        <v>1742.1660105011849</v>
      </c>
      <c r="G79" s="8">
        <v>1587.5705541001905</v>
      </c>
      <c r="H79" s="8">
        <v>1432.4519293029364</v>
      </c>
      <c r="I79" s="8">
        <v>1321.6529115906121</v>
      </c>
      <c r="J79" s="8">
        <v>1261.4183337230359</v>
      </c>
      <c r="K79" s="5">
        <v>1070</v>
      </c>
    </row>
    <row r="80" spans="2:26" x14ac:dyDescent="0.2">
      <c r="B80" s="11">
        <v>190.00491035852801</v>
      </c>
      <c r="C80" s="6">
        <v>2173.0056145661965</v>
      </c>
      <c r="D80" s="8">
        <v>1868.7624858405657</v>
      </c>
      <c r="E80" s="8">
        <v>1714.7133440460937</v>
      </c>
      <c r="F80" s="8">
        <v>1754.151861908113</v>
      </c>
      <c r="G80" s="8">
        <v>1600.0019737061978</v>
      </c>
      <c r="H80" s="8">
        <v>1428.5419708106492</v>
      </c>
      <c r="I80" s="8">
        <v>1330.5324970234744</v>
      </c>
      <c r="J80" s="8">
        <v>1269.1879709767904</v>
      </c>
      <c r="K80" s="5">
        <v>1070</v>
      </c>
    </row>
    <row r="81" spans="2:11" x14ac:dyDescent="0.2">
      <c r="B81" s="11">
        <v>192.504974968509</v>
      </c>
      <c r="C81" s="6">
        <v>2195.0284748980271</v>
      </c>
      <c r="D81" s="8">
        <v>1883.5550131196742</v>
      </c>
      <c r="E81" s="8">
        <v>1733.7581285556639</v>
      </c>
      <c r="F81" s="8">
        <v>1766.1377133150413</v>
      </c>
      <c r="G81" s="8">
        <v>1612.4333933122045</v>
      </c>
      <c r="H81" s="8">
        <v>1435.1532360935039</v>
      </c>
      <c r="I81" s="8">
        <v>1339.4120824563367</v>
      </c>
      <c r="J81" s="8">
        <v>1276.9576082305446</v>
      </c>
      <c r="K81" s="5">
        <v>1070</v>
      </c>
    </row>
    <row r="82" spans="2:11" x14ac:dyDescent="0.2">
      <c r="B82" s="11">
        <v>195.00503957849</v>
      </c>
      <c r="C82" s="6">
        <v>2217.0610416715945</v>
      </c>
      <c r="D82" s="8">
        <v>1903.5374264756074</v>
      </c>
      <c r="E82" s="8">
        <v>1752.8029130652344</v>
      </c>
      <c r="F82" s="8">
        <v>1778.1235647219696</v>
      </c>
      <c r="G82" s="8">
        <v>1624.8648129182118</v>
      </c>
      <c r="H82" s="8">
        <v>1445.5127524318432</v>
      </c>
      <c r="I82" s="8">
        <v>1348.2916678891988</v>
      </c>
      <c r="J82" s="8">
        <v>1284.7272454842991</v>
      </c>
      <c r="K82" s="5">
        <v>1070</v>
      </c>
    </row>
    <row r="83" spans="2:11" x14ac:dyDescent="0.2">
      <c r="B83" s="11">
        <v>197.50510418847</v>
      </c>
      <c r="C83" s="6">
        <v>2239.0936084451619</v>
      </c>
      <c r="D83" s="8">
        <v>1923.5198398315406</v>
      </c>
      <c r="E83" s="8">
        <v>1771.8476975748049</v>
      </c>
      <c r="F83" s="8">
        <v>1790.1094161288975</v>
      </c>
      <c r="G83" s="8">
        <v>1637.2962325242188</v>
      </c>
      <c r="H83" s="8">
        <v>1455.8722687701822</v>
      </c>
      <c r="I83" s="8">
        <v>1357.1712533220609</v>
      </c>
      <c r="J83" s="8">
        <v>1292.496882738054</v>
      </c>
      <c r="K83" s="5">
        <v>1070</v>
      </c>
    </row>
    <row r="84" spans="2:11" x14ac:dyDescent="0.2">
      <c r="B84" s="11">
        <v>200.005168798451</v>
      </c>
      <c r="C84" s="6">
        <v>2261.1261752187293</v>
      </c>
      <c r="D84" s="8">
        <v>1943.5022531874738</v>
      </c>
      <c r="E84" s="8">
        <v>1790.8924820843749</v>
      </c>
      <c r="F84" s="8">
        <v>1802.0952675358255</v>
      </c>
      <c r="G84" s="8">
        <v>1649.7276521302256</v>
      </c>
      <c r="H84" s="8">
        <v>1466.2317851085213</v>
      </c>
      <c r="I84" s="8">
        <v>1366.050838754923</v>
      </c>
      <c r="J84" s="8">
        <v>1300.2665199918076</v>
      </c>
      <c r="K84" s="5">
        <v>1070</v>
      </c>
    </row>
  </sheetData>
  <mergeCells count="4">
    <mergeCell ref="C2:F2"/>
    <mergeCell ref="G2:J2"/>
    <mergeCell ref="M34:Y35"/>
    <mergeCell ref="M67:Z72"/>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5"/>
  <sheetViews>
    <sheetView showGridLines="0" workbookViewId="0">
      <selection activeCell="A15" sqref="A15:I25"/>
    </sheetView>
  </sheetViews>
  <sheetFormatPr baseColWidth="10" defaultColWidth="10.81640625" defaultRowHeight="10" x14ac:dyDescent="0.2"/>
  <cols>
    <col min="1" max="1" width="39.6328125" style="3" customWidth="1"/>
    <col min="2" max="2" width="11.453125" style="2" customWidth="1"/>
    <col min="3" max="3" width="11.36328125" style="2" customWidth="1"/>
    <col min="4" max="4" width="11.453125" style="2" customWidth="1"/>
    <col min="5" max="5" width="16.453125" style="2" customWidth="1"/>
    <col min="6" max="6" width="11.6328125" style="2" customWidth="1"/>
    <col min="7" max="8" width="11.453125" style="2" customWidth="1"/>
    <col min="9" max="9" width="16.453125" style="3" customWidth="1"/>
    <col min="10" max="16384" width="10.81640625" style="3"/>
  </cols>
  <sheetData>
    <row r="1" spans="1:10" ht="10.5" x14ac:dyDescent="0.2">
      <c r="A1" s="1" t="s">
        <v>52</v>
      </c>
      <c r="I1" s="2"/>
    </row>
    <row r="2" spans="1:10" x14ac:dyDescent="0.2">
      <c r="I2" s="2" t="s">
        <v>38</v>
      </c>
    </row>
    <row r="3" spans="1:10" x14ac:dyDescent="0.2">
      <c r="A3" s="110"/>
      <c r="B3" s="112" t="s">
        <v>32</v>
      </c>
      <c r="C3" s="112"/>
      <c r="D3" s="112"/>
      <c r="E3" s="112"/>
      <c r="F3" s="112" t="s">
        <v>33</v>
      </c>
      <c r="G3" s="112"/>
      <c r="H3" s="112"/>
      <c r="I3" s="112"/>
    </row>
    <row r="4" spans="1:10" ht="43.5" customHeight="1" x14ac:dyDescent="0.2">
      <c r="A4" s="111"/>
      <c r="B4" s="63" t="s">
        <v>34</v>
      </c>
      <c r="C4" s="63" t="s">
        <v>35</v>
      </c>
      <c r="D4" s="63" t="s">
        <v>39</v>
      </c>
      <c r="E4" s="63" t="s">
        <v>53</v>
      </c>
      <c r="F4" s="63" t="s">
        <v>34</v>
      </c>
      <c r="G4" s="63" t="s">
        <v>35</v>
      </c>
      <c r="H4" s="63" t="s">
        <v>39</v>
      </c>
      <c r="I4" s="63" t="s">
        <v>53</v>
      </c>
    </row>
    <row r="5" spans="1:10" x14ac:dyDescent="0.2">
      <c r="A5" s="66" t="s">
        <v>46</v>
      </c>
      <c r="B5" s="67">
        <v>505.27536666666703</v>
      </c>
      <c r="C5" s="68">
        <f>MAX(0,535-(68+C6+C7+C8))</f>
        <v>0</v>
      </c>
      <c r="D5" s="68">
        <f>MAX(0,535-(68+D6+D7+D8))</f>
        <v>0</v>
      </c>
      <c r="E5" s="68">
        <f>MAX(0,535-(68+E6+E7+E8))</f>
        <v>0</v>
      </c>
      <c r="F5" s="67">
        <v>724.32823333333295</v>
      </c>
      <c r="G5" s="67">
        <v>215.14823333333297</v>
      </c>
      <c r="H5" s="68">
        <f>MAX(0,1.5*535-(2*68+H6+H7+H8))</f>
        <v>0</v>
      </c>
      <c r="I5" s="68">
        <f>MAX(0,1.5*535-(2*68+I6+I7+I8))</f>
        <v>0</v>
      </c>
      <c r="J5" s="4"/>
    </row>
    <row r="6" spans="1:10" ht="15" customHeight="1" x14ac:dyDescent="0.2">
      <c r="A6" s="69" t="s">
        <v>47</v>
      </c>
      <c r="B6" s="70">
        <v>0</v>
      </c>
      <c r="C6" s="70">
        <f>509.18 + (152.45/12)</f>
        <v>521.88416666666672</v>
      </c>
      <c r="D6" s="70">
        <v>0</v>
      </c>
      <c r="E6" s="70">
        <v>0</v>
      </c>
      <c r="F6" s="70">
        <v>0</v>
      </c>
      <c r="G6" s="70">
        <v>509.18</v>
      </c>
      <c r="H6" s="70">
        <v>0</v>
      </c>
      <c r="I6" s="70">
        <v>0</v>
      </c>
    </row>
    <row r="7" spans="1:10" ht="15" customHeight="1" x14ac:dyDescent="0.2">
      <c r="A7" s="69" t="s">
        <v>39</v>
      </c>
      <c r="B7" s="70">
        <v>0</v>
      </c>
      <c r="C7" s="70">
        <v>0</v>
      </c>
      <c r="D7" s="71">
        <v>903.2</v>
      </c>
      <c r="E7" s="70">
        <v>0</v>
      </c>
      <c r="F7" s="70">
        <v>0</v>
      </c>
      <c r="G7" s="70">
        <v>0</v>
      </c>
      <c r="H7" s="71">
        <v>903.2</v>
      </c>
      <c r="I7" s="70">
        <v>0</v>
      </c>
    </row>
    <row r="8" spans="1:10" ht="15" customHeight="1" x14ac:dyDescent="0.2">
      <c r="A8" s="72" t="s">
        <v>48</v>
      </c>
      <c r="B8" s="70">
        <v>0</v>
      </c>
      <c r="C8" s="70">
        <v>0</v>
      </c>
      <c r="D8" s="70">
        <v>0</v>
      </c>
      <c r="E8" s="71">
        <v>1004.77</v>
      </c>
      <c r="F8" s="70">
        <v>0</v>
      </c>
      <c r="G8" s="70">
        <v>0</v>
      </c>
      <c r="H8" s="70">
        <v>0</v>
      </c>
      <c r="I8" s="71">
        <v>1004.77</v>
      </c>
    </row>
    <row r="9" spans="1:10" x14ac:dyDescent="0.2">
      <c r="A9" s="73" t="s">
        <v>30</v>
      </c>
      <c r="B9" s="74">
        <v>270.26190000000003</v>
      </c>
      <c r="C9" s="74">
        <v>270.26190000000003</v>
      </c>
      <c r="D9" s="74">
        <v>270.26190000000003</v>
      </c>
      <c r="E9" s="74">
        <v>270.26190000000003</v>
      </c>
      <c r="F9" s="74">
        <v>327.74304999999998</v>
      </c>
      <c r="G9" s="74">
        <v>327.74304999999998</v>
      </c>
      <c r="H9" s="74">
        <v>327.74304999999998</v>
      </c>
      <c r="I9" s="74">
        <v>327.74304999999998</v>
      </c>
    </row>
    <row r="10" spans="1:10" ht="15" customHeight="1" x14ac:dyDescent="0.2">
      <c r="A10" s="64" t="s">
        <v>16</v>
      </c>
      <c r="B10" s="65">
        <f t="shared" ref="B10:I10" si="0">SUM(B5:B9)</f>
        <v>775.53726666666705</v>
      </c>
      <c r="C10" s="65">
        <f t="shared" si="0"/>
        <v>792.14606666666668</v>
      </c>
      <c r="D10" s="65">
        <f t="shared" si="0"/>
        <v>1173.4619</v>
      </c>
      <c r="E10" s="65">
        <f t="shared" si="0"/>
        <v>1275.0319</v>
      </c>
      <c r="F10" s="65">
        <f t="shared" si="0"/>
        <v>1052.071283333333</v>
      </c>
      <c r="G10" s="65">
        <f t="shared" si="0"/>
        <v>1052.071283333333</v>
      </c>
      <c r="H10" s="65">
        <f t="shared" si="0"/>
        <v>1230.9430500000001</v>
      </c>
      <c r="I10" s="65">
        <f t="shared" si="0"/>
        <v>1332.51305</v>
      </c>
    </row>
    <row r="11" spans="1:10" ht="10.5" x14ac:dyDescent="0.25">
      <c r="A11" s="75" t="s">
        <v>31</v>
      </c>
      <c r="B11" s="76">
        <f>B10</f>
        <v>775.53726666666705</v>
      </c>
      <c r="C11" s="76">
        <f>C10</f>
        <v>792.14606666666668</v>
      </c>
      <c r="D11" s="76">
        <f>D10</f>
        <v>1173.4619</v>
      </c>
      <c r="E11" s="76">
        <f>E10</f>
        <v>1275.0319</v>
      </c>
      <c r="F11" s="76">
        <f>F10/1.5</f>
        <v>701.38085555555529</v>
      </c>
      <c r="G11" s="76">
        <f>G10/1.5</f>
        <v>701.38085555555529</v>
      </c>
      <c r="H11" s="76">
        <f>H10/1.5</f>
        <v>820.62870000000009</v>
      </c>
      <c r="I11" s="76">
        <f>I10/1.5</f>
        <v>888.34203333333335</v>
      </c>
    </row>
    <row r="12" spans="1:10" ht="6" customHeight="1" x14ac:dyDescent="0.2">
      <c r="A12" s="113" t="s">
        <v>54</v>
      </c>
      <c r="B12" s="108">
        <f>B11/1070*100</f>
        <v>72.480118380062336</v>
      </c>
      <c r="C12" s="108">
        <f t="shared" ref="C12:E12" si="1">C11/1070*100</f>
        <v>74.032342679127723</v>
      </c>
      <c r="D12" s="108">
        <f t="shared" si="1"/>
        <v>109.66933644859813</v>
      </c>
      <c r="E12" s="108">
        <f t="shared" si="1"/>
        <v>119.16185981308412</v>
      </c>
      <c r="F12" s="108">
        <f t="shared" ref="F12" si="2">F11/1070*100</f>
        <v>65.549612668743478</v>
      </c>
      <c r="G12" s="108">
        <f t="shared" ref="G12:H12" si="3">G11/1070*100</f>
        <v>65.549612668743478</v>
      </c>
      <c r="H12" s="108">
        <f t="shared" si="3"/>
        <v>76.694271028037392</v>
      </c>
      <c r="I12" s="108">
        <f>I11/1070*100</f>
        <v>83.022619937694714</v>
      </c>
    </row>
    <row r="13" spans="1:10" ht="9" customHeight="1" x14ac:dyDescent="0.2">
      <c r="A13" s="114"/>
      <c r="B13" s="109"/>
      <c r="C13" s="109"/>
      <c r="D13" s="109"/>
      <c r="E13" s="109"/>
      <c r="F13" s="109"/>
      <c r="G13" s="109"/>
      <c r="H13" s="109"/>
      <c r="I13" s="109"/>
    </row>
    <row r="14" spans="1:10" x14ac:dyDescent="0.2">
      <c r="I14" s="2"/>
    </row>
    <row r="15" spans="1:10" ht="15" customHeight="1" x14ac:dyDescent="0.2">
      <c r="A15" s="103" t="s">
        <v>72</v>
      </c>
      <c r="B15" s="103"/>
      <c r="C15" s="103"/>
      <c r="D15" s="103"/>
      <c r="E15" s="103"/>
      <c r="F15" s="103"/>
      <c r="G15" s="103"/>
      <c r="H15" s="103"/>
      <c r="I15" s="103"/>
    </row>
    <row r="16" spans="1:10" x14ac:dyDescent="0.2">
      <c r="A16" s="103"/>
      <c r="B16" s="103"/>
      <c r="C16" s="103"/>
      <c r="D16" s="103"/>
      <c r="E16" s="103"/>
      <c r="F16" s="103"/>
      <c r="G16" s="103"/>
      <c r="H16" s="103"/>
      <c r="I16" s="103"/>
    </row>
    <row r="17" spans="1:9" x14ac:dyDescent="0.2">
      <c r="A17" s="103"/>
      <c r="B17" s="103"/>
      <c r="C17" s="103"/>
      <c r="D17" s="103"/>
      <c r="E17" s="103"/>
      <c r="F17" s="103"/>
      <c r="G17" s="103"/>
      <c r="H17" s="103"/>
      <c r="I17" s="103"/>
    </row>
    <row r="18" spans="1:9" x14ac:dyDescent="0.2">
      <c r="A18" s="103"/>
      <c r="B18" s="103"/>
      <c r="C18" s="103"/>
      <c r="D18" s="103"/>
      <c r="E18" s="103"/>
      <c r="F18" s="103"/>
      <c r="G18" s="103"/>
      <c r="H18" s="103"/>
      <c r="I18" s="103"/>
    </row>
    <row r="19" spans="1:9" x14ac:dyDescent="0.2">
      <c r="A19" s="103"/>
      <c r="B19" s="103"/>
      <c r="C19" s="103"/>
      <c r="D19" s="103"/>
      <c r="E19" s="103"/>
      <c r="F19" s="103"/>
      <c r="G19" s="103"/>
      <c r="H19" s="103"/>
      <c r="I19" s="103"/>
    </row>
    <row r="20" spans="1:9" x14ac:dyDescent="0.2">
      <c r="A20" s="103"/>
      <c r="B20" s="103"/>
      <c r="C20" s="103"/>
      <c r="D20" s="103"/>
      <c r="E20" s="103"/>
      <c r="F20" s="103"/>
      <c r="G20" s="103"/>
      <c r="H20" s="103"/>
      <c r="I20" s="103"/>
    </row>
    <row r="21" spans="1:9" x14ac:dyDescent="0.2">
      <c r="A21" s="103"/>
      <c r="B21" s="103"/>
      <c r="C21" s="103"/>
      <c r="D21" s="103"/>
      <c r="E21" s="103"/>
      <c r="F21" s="103"/>
      <c r="G21" s="103"/>
      <c r="H21" s="103"/>
      <c r="I21" s="103"/>
    </row>
    <row r="22" spans="1:9" x14ac:dyDescent="0.2">
      <c r="A22" s="103"/>
      <c r="B22" s="103"/>
      <c r="C22" s="103"/>
      <c r="D22" s="103"/>
      <c r="E22" s="103"/>
      <c r="F22" s="103"/>
      <c r="G22" s="103"/>
      <c r="H22" s="103"/>
      <c r="I22" s="103"/>
    </row>
    <row r="23" spans="1:9" x14ac:dyDescent="0.2">
      <c r="A23" s="103"/>
      <c r="B23" s="103"/>
      <c r="C23" s="103"/>
      <c r="D23" s="103"/>
      <c r="E23" s="103"/>
      <c r="F23" s="103"/>
      <c r="G23" s="103"/>
      <c r="H23" s="103"/>
      <c r="I23" s="103"/>
    </row>
    <row r="24" spans="1:9" x14ac:dyDescent="0.2">
      <c r="A24" s="103"/>
      <c r="B24" s="103"/>
      <c r="C24" s="103"/>
      <c r="D24" s="103"/>
      <c r="E24" s="103"/>
      <c r="F24" s="103"/>
      <c r="G24" s="103"/>
      <c r="H24" s="103"/>
      <c r="I24" s="103"/>
    </row>
    <row r="25" spans="1:9" x14ac:dyDescent="0.2">
      <c r="A25" s="103"/>
      <c r="B25" s="103"/>
      <c r="C25" s="103"/>
      <c r="D25" s="103"/>
      <c r="E25" s="103"/>
      <c r="F25" s="103"/>
      <c r="G25" s="103"/>
      <c r="H25" s="103"/>
      <c r="I25" s="103"/>
    </row>
  </sheetData>
  <mergeCells count="13">
    <mergeCell ref="A15:I25"/>
    <mergeCell ref="G12:G13"/>
    <mergeCell ref="H12:H13"/>
    <mergeCell ref="I12:I13"/>
    <mergeCell ref="A3:A4"/>
    <mergeCell ref="B3:E3"/>
    <mergeCell ref="F3:I3"/>
    <mergeCell ref="A12:A13"/>
    <mergeCell ref="B12:B13"/>
    <mergeCell ref="C12:C13"/>
    <mergeCell ref="D12:D13"/>
    <mergeCell ref="E12:E13"/>
    <mergeCell ref="F12:F1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2</vt:i4>
      </vt:variant>
    </vt:vector>
  </HeadingPairs>
  <TitlesOfParts>
    <vt:vector size="11" baseType="lpstr">
      <vt:lpstr>Graphique 1</vt:lpstr>
      <vt:lpstr>Graphique 2</vt:lpstr>
      <vt:lpstr>Tableau 1</vt:lpstr>
      <vt:lpstr>Tableau 2</vt:lpstr>
      <vt:lpstr>Tableau 3</vt:lpstr>
      <vt:lpstr>Tableau 4</vt:lpstr>
      <vt:lpstr>Tableau 5</vt:lpstr>
      <vt:lpstr>Graphique 3</vt:lpstr>
      <vt:lpstr>Tableau encadré 1</vt:lpstr>
      <vt:lpstr>'Graphique 3'!Nb_adultes</vt:lpstr>
      <vt:lpstr>rbg</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HANANEL, Jérôme (DREES/OS/LCE)</dc:creator>
  <cp:lastModifiedBy>Émilie Morin</cp:lastModifiedBy>
  <dcterms:created xsi:type="dcterms:W3CDTF">2018-01-23T10:43:33Z</dcterms:created>
  <dcterms:modified xsi:type="dcterms:W3CDTF">2020-09-16T08:22:17Z</dcterms:modified>
</cp:coreProperties>
</file>