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BPC\01_PUBLICATIONS\• Panoramas\Les etablissements de sante\2019\BAT\Excel_2019 vérifiés\"/>
    </mc:Choice>
  </mc:AlternateContent>
  <bookViews>
    <workbookView xWindow="15540" yWindow="465" windowWidth="33015" windowHeight="20775"/>
  </bookViews>
  <sheets>
    <sheet name="ES_2019_fiche18_tableau 1" sheetId="4" r:id="rId1"/>
    <sheet name="ES_2019_fiche18_carte 1" sheetId="2" r:id="rId2"/>
    <sheet name="ES_2019_fiche18_carte 2" sheetId="3" r:id="rId3"/>
    <sheet name="ES_2019_fiche18_graphique 1" sheetId="1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1" l="1"/>
  <c r="E13" i="1"/>
  <c r="E14" i="1"/>
  <c r="E12" i="1"/>
  <c r="E11" i="1"/>
  <c r="E10" i="1"/>
  <c r="E9" i="1"/>
  <c r="E8" i="1"/>
  <c r="E7" i="1"/>
  <c r="E6" i="1"/>
  <c r="E5" i="1"/>
  <c r="E4" i="1"/>
  <c r="D15" i="4"/>
  <c r="E15" i="4"/>
  <c r="C15" i="4"/>
  <c r="E16" i="4"/>
  <c r="D16" i="4"/>
  <c r="C16" i="4"/>
  <c r="E13" i="4"/>
  <c r="D13" i="4"/>
  <c r="C13" i="4"/>
  <c r="E10" i="4"/>
  <c r="D10" i="4"/>
  <c r="E9" i="4"/>
  <c r="D9" i="4"/>
  <c r="D7" i="4"/>
  <c r="C8" i="4"/>
  <c r="E7" i="4"/>
  <c r="C7" i="4"/>
  <c r="C9" i="4"/>
  <c r="C10" i="4"/>
</calcChain>
</file>

<file path=xl/sharedStrings.xml><?xml version="1.0" encoding="utf-8"?>
<sst xmlns="http://schemas.openxmlformats.org/spreadsheetml/2006/main" count="679" uniqueCount="283">
  <si>
    <t>Homme</t>
  </si>
  <si>
    <t>Femme</t>
  </si>
  <si>
    <t>Troubles mentaux organiques, y compris les troubles symptomatiques</t>
  </si>
  <si>
    <t>F00-F09</t>
  </si>
  <si>
    <t>F10-F19</t>
  </si>
  <si>
    <t>Schizophrénie, troubles schizotypiques et troubles délirants</t>
  </si>
  <si>
    <t>F20-F29</t>
  </si>
  <si>
    <t>Troubles de l’humeur</t>
  </si>
  <si>
    <t>F30-F39</t>
  </si>
  <si>
    <t>Troubles névrotiques, troubles liés à des facteurs de stress et troubles somatoformes</t>
  </si>
  <si>
    <t>F40-F48</t>
  </si>
  <si>
    <t xml:space="preserve">Autres troubles psychiatriques </t>
  </si>
  <si>
    <t>Z00-Z99</t>
  </si>
  <si>
    <t>Diagnostics somatiques</t>
  </si>
  <si>
    <t>Non renseigné</t>
  </si>
  <si>
    <t>F99</t>
  </si>
  <si>
    <t>Troubles du développement psychologique</t>
  </si>
  <si>
    <t>Trouble mental, sans précision</t>
  </si>
  <si>
    <t>F80-F89</t>
  </si>
  <si>
    <t>F90-F98</t>
  </si>
  <si>
    <t>Carte 1 - Nombre de patients pris en charge en hospitalisation à temps complet ou partiel en 2017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</si>
  <si>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</si>
  <si>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</si>
  <si>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</si>
  <si>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</si>
  <si>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</si>
  <si>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</si>
  <si>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</si>
  <si>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</si>
  <si>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</si>
  <si>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</si>
  <si>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</si>
  <si>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</si>
  <si>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</si>
  <si>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</si>
  <si>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</si>
  <si>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</si>
  <si>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</si>
  <si>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</si>
  <si>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</si>
  <si>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</si>
  <si>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</si>
  <si>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</si>
  <si>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</si>
  <si>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</si>
  <si>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</si>
  <si>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</si>
  <si>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</si>
  <si>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</si>
  <si>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</si>
  <si>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</si>
  <si>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</si>
  <si>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</si>
  <si>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</si>
  <si>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</si>
  <si>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</si>
  <si>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</si>
  <si>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</si>
  <si>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Corrèze</t>
  </si>
  <si>
    <t>21</t>
  </si>
  <si>
    <t>22</t>
  </si>
  <si>
    <t>23</t>
  </si>
  <si>
    <t>Creuse</t>
  </si>
  <si>
    <t>24</t>
  </si>
  <si>
    <t>Dordogne</t>
  </si>
  <si>
    <t>25</t>
  </si>
  <si>
    <t>Doubs</t>
  </si>
  <si>
    <t>26</t>
  </si>
  <si>
    <t>Drôme</t>
  </si>
  <si>
    <t>27</t>
  </si>
  <si>
    <t>Eure</t>
  </si>
  <si>
    <t>28</t>
  </si>
  <si>
    <t>Eure-et-Loir</t>
  </si>
  <si>
    <t>29</t>
  </si>
  <si>
    <t>Finistère</t>
  </si>
  <si>
    <t>2A</t>
  </si>
  <si>
    <t>Corse-du-Sud</t>
  </si>
  <si>
    <t>2B</t>
  </si>
  <si>
    <t>Haute-Corse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</si>
  <si>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</si>
  <si>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</si>
  <si>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</si>
  <si>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</si>
  <si>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</si>
  <si>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</si>
  <si>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</si>
  <si>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</si>
  <si>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</si>
  <si>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</si>
  <si>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</si>
  <si>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</si>
  <si>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</si>
  <si>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</si>
  <si>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</si>
  <si>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</si>
  <si>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</si>
  <si>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</si>
  <si>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</si>
  <si>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</si>
  <si>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</si>
  <si>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</si>
  <si>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</si>
  <si>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</si>
  <si>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</si>
  <si>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</si>
  <si>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</si>
  <si>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</si>
  <si>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</si>
  <si>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</si>
  <si>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</si>
  <si>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</si>
  <si>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</si>
  <si>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</si>
  <si>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</si>
  <si>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</si>
  <si>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</si>
  <si>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</si>
  <si>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</si>
  <si>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</si>
  <si>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</si>
  <si>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</si>
  <si>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</si>
  <si>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>Marne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</si>
  <si>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</si>
  <si>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</si>
  <si>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</si>
  <si>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</si>
  <si>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</si>
  <si>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</si>
  <si>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</si>
  <si>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</si>
  <si>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</si>
  <si>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</si>
  <si>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</si>
  <si>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</si>
  <si>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</si>
  <si>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</si>
  <si>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</si>
  <si>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</si>
  <si>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</si>
  <si>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</si>
  <si>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</si>
  <si>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</si>
  <si>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</si>
  <si>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</si>
  <si>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</si>
  <si>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</si>
  <si>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</si>
  <si>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</si>
  <si>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</si>
  <si>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</si>
  <si>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</si>
  <si>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</si>
  <si>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</si>
  <si>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</si>
  <si>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</si>
  <si>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</si>
  <si>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</si>
  <si>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</t>
  </si>
  <si>
    <t>70</t>
  </si>
  <si>
    <t>Haute-Saône</t>
  </si>
  <si>
    <t>71</t>
  </si>
  <si>
    <t>Saône-et-Loire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</si>
  <si>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</si>
  <si>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</si>
  <si>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</si>
  <si>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</si>
  <si>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</si>
  <si>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</si>
  <si>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</si>
  <si>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</si>
  <si>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</si>
  <si>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</si>
  <si>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</si>
  <si>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</si>
  <si>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</si>
  <si>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</si>
  <si>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</si>
  <si>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</si>
  <si>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</si>
  <si>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</si>
  <si>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</si>
  <si>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</si>
  <si>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</si>
  <si>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</si>
  <si>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</si>
  <si>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</si>
  <si>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</si>
  <si>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</si>
  <si>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</si>
  <si>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</si>
  <si>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</si>
  <si>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</si>
  <si>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</si>
  <si>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</si>
  <si>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</si>
  <si>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</si>
  <si>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</si>
  <si>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</si>
  <si>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</si>
  <si>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 de Belfort</t>
  </si>
  <si>
    <t>91</t>
  </si>
  <si>
    <t>Essonne</t>
  </si>
  <si>
    <t>92</t>
  </si>
  <si>
    <t>Hauts-de-Seine</t>
  </si>
  <si>
    <t>93</t>
  </si>
  <si>
    <t>Seine-Saint-Denis</t>
  </si>
  <si>
    <t>94</t>
  </si>
  <si>
    <t>Val-de-Marne</t>
  </si>
  <si>
    <t>95</t>
  </si>
  <si>
    <t>9A</t>
  </si>
  <si>
    <t>Guadeloupe</t>
  </si>
  <si>
    <t>9B</t>
  </si>
  <si>
    <t>Martinique</t>
  </si>
  <si>
    <t>9C</t>
  </si>
  <si>
    <t>Guyane</t>
  </si>
  <si>
    <t>9D</t>
  </si>
  <si>
    <t>La Réunion</t>
  </si>
  <si>
    <t>Code département</t>
  </si>
  <si>
    <t>Département</t>
  </si>
  <si>
    <t>Taux pour 100 000</t>
  </si>
  <si>
    <t>Nombre de patients</t>
  </si>
  <si>
    <t>Population 2017</t>
  </si>
  <si>
    <t>Nouvelle région</t>
  </si>
  <si>
    <t>Auvergne - Rhône-Alpes</t>
  </si>
  <si>
    <t>Hauts-de-France</t>
  </si>
  <si>
    <t>PACA</t>
  </si>
  <si>
    <t>Grand Est</t>
  </si>
  <si>
    <t>Occitanie</t>
  </si>
  <si>
    <t>Normandie</t>
  </si>
  <si>
    <t>Nouvelle-Aquitaine</t>
  </si>
  <si>
    <t>Centre - Val de Loire</t>
  </si>
  <si>
    <t>Bretagne</t>
  </si>
  <si>
    <t>Corse</t>
  </si>
  <si>
    <t>Pays de Loire</t>
  </si>
  <si>
    <t>Île-de-France</t>
  </si>
  <si>
    <t>non exploitable</t>
  </si>
  <si>
    <t>.</t>
  </si>
  <si>
    <t>Ensemble des patients</t>
  </si>
  <si>
    <t>Prise en charge ambulatoire</t>
  </si>
  <si>
    <t>2 090 366⁴</t>
  </si>
  <si>
    <t>421 551³</t>
  </si>
  <si>
    <t>F50-F79</t>
  </si>
  <si>
    <r>
      <rPr>
        <b/>
        <sz val="8"/>
        <color theme="1"/>
        <rFont val="Arial"/>
        <family val="2"/>
      </rPr>
      <t xml:space="preserve">Source &gt; </t>
    </r>
    <r>
      <rPr>
        <sz val="8"/>
        <color theme="1"/>
        <rFont val="Arial"/>
        <family val="2"/>
      </rPr>
      <t>ATIH, RIM-P 2017, traitements DREES.</t>
    </r>
  </si>
  <si>
    <t>Départements</t>
  </si>
  <si>
    <t>Nouvelles régions</t>
  </si>
  <si>
    <t>Auvergne-Rhône-Alpes</t>
  </si>
  <si>
    <t>Bourgogne-Franche-Comté</t>
  </si>
  <si>
    <t>Grand-Est</t>
  </si>
  <si>
    <t>Centre-Val de Loire</t>
  </si>
  <si>
    <r>
      <t>Psychiatrie pour enfants et adolescents              (≤ 16 ans)</t>
    </r>
    <r>
      <rPr>
        <b/>
        <vertAlign val="superscript"/>
        <sz val="8"/>
        <color theme="1"/>
        <rFont val="Arial"/>
        <family val="2"/>
      </rPr>
      <t>1</t>
    </r>
  </si>
  <si>
    <r>
      <t>Psychiatrie adulte           (&gt;16 ans)</t>
    </r>
    <r>
      <rPr>
        <b/>
        <vertAlign val="superscript"/>
        <sz val="8"/>
        <color theme="1"/>
        <rFont val="Arial"/>
        <family val="2"/>
      </rPr>
      <t>1</t>
    </r>
  </si>
  <si>
    <r>
      <t>Prise en charge en hospitalisation</t>
    </r>
    <r>
      <rPr>
        <b/>
        <vertAlign val="superscript"/>
        <sz val="8"/>
        <rFont val="Arial"/>
        <family val="2"/>
      </rPr>
      <t>2</t>
    </r>
  </si>
  <si>
    <r>
      <rPr>
        <b/>
        <sz val="8"/>
        <rFont val="Arial"/>
        <family val="2"/>
      </rPr>
      <t xml:space="preserve">Source &gt; </t>
    </r>
    <r>
      <rPr>
        <sz val="8"/>
        <rFont val="Arial"/>
        <family val="2"/>
      </rPr>
      <t>ATIH, RIM-P 2017, traitements DREES.</t>
    </r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</si>
  <si>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métropolitaine et DROM (incluant Saint-Martin et Saint-Barthélemy, hors Mayotte et Guyane), y compris le SSA.</t>
    </r>
  </si>
  <si>
    <t>Proportion d’hommes (en %)</t>
  </si>
  <si>
    <t>Nombre de journées d’hospitalisation</t>
  </si>
  <si>
    <t>Part de journées d’hospitalisation partielle (en %)</t>
  </si>
  <si>
    <t>Durée moyenne d’hospitalisation des patients (journées/an)</t>
  </si>
  <si>
    <t>Nombre d’actes ambulatoires</t>
  </si>
  <si>
    <t>Part d’actes réalisés en centres médico-psychologiques (en %)</t>
  </si>
  <si>
    <t>Nombre moyen d’actes</t>
  </si>
  <si>
    <t>1. Dans le RIM-P, les prises en charge sont classées selon l’âge des patients et non en fonction de la spécialisation du service (psychiatrie générale, psychiatrie infanto-juvénile et psychiatrie pénitentiaire).</t>
  </si>
  <si>
    <t xml:space="preserve">2. Hors patients pour lesquels la clé de chaînage (numéro anonyme créé à partir du numéro d’assuré social, de la date de naissance et du sexe de chaque patient) contient une erreur. </t>
  </si>
  <si>
    <t xml:space="preserve">3. Le nombre total de patients n’est pas égal à la somme des deux colonnes parce qu’au cours de l’année 2017, 1 831 patients ont changé de tranche d’âge et ont bénéficié des deux types de prise en charge en hospitalisation. </t>
  </si>
  <si>
    <t xml:space="preserve">4. Le nombre total de patients n’est pas égal à la somme des deux colonnes parce qu’au cours de l’année 2017, 10 052 patients ont changé de tranche d’âge et ont bénéficié des deux types de prise en charge en ambulatoire. </t>
  </si>
  <si>
    <t>Côtes-d’Armor</t>
  </si>
  <si>
    <t>Côte-d’Or</t>
  </si>
  <si>
    <t>Val-d’Oise</t>
  </si>
  <si>
    <t>Troubles mentaux et du comportement liés à l’utilisation de substances psycho-actives</t>
  </si>
  <si>
    <t>Troubles du comportement et troubles émotionnels apparaissant habituellement durant l’enfance et l’adolescence</t>
  </si>
  <si>
    <t>Facteurs influant sur l’état de santé</t>
  </si>
  <si>
    <t>F00-F09 : troubles mentaux organiques, y compris les troubles symptomatiques ; F10-F19 : troubles mentaux et du comportement liés à l’utilisation de substances psycho-actives ; F20-F29 : schizophrénie, troubles schizotypiques et troubles délirants ; F30-F39 : troubles de l’humeur ;  F40-F48 : troubles névrotiques, troubles liés à des facteurs de stress et troubles somatoformes ; F50-F59 : syndromes comportementaux associés à des perturbations physiologiques et à des facteurs physiques ; F60-F69 : troubles de la personnalité et du comportement chez l’adulte ; F70-F79 : retard mental ; F80-F89 : troubles du développement psychologique ; F90-F98 : troubles du comportement et troubles émotionnels apparaissant habituellement durant l’enfance et l’adolescence ; F99 : autres troubles mentaux sans précision ; Z00-Z99 : facteurs influant sur l’état de santé.</t>
  </si>
  <si>
    <r>
      <rPr>
        <b/>
        <sz val="8"/>
        <color theme="1"/>
        <rFont val="Arial"/>
        <family val="2"/>
      </rPr>
      <t xml:space="preserve">Champ &gt; </t>
    </r>
    <r>
      <rPr>
        <sz val="8"/>
        <color theme="1"/>
        <rFont val="Arial"/>
        <family val="2"/>
      </rPr>
      <t>France métropolitaine, DROM (incluant Saint-Martin et Saint-Barthélemy, hors Mayotte), y compris le SSA.</t>
    </r>
  </si>
  <si>
    <r>
      <rPr>
        <b/>
        <sz val="8"/>
        <color theme="1"/>
        <rFont val="Arial"/>
        <family val="2"/>
      </rPr>
      <t xml:space="preserve">Note &gt; </t>
    </r>
    <r>
      <rPr>
        <sz val="8"/>
        <color theme="1"/>
        <rFont val="Arial"/>
        <family val="2"/>
      </rPr>
      <t>Les diagnostics de prise en charge sont codés par les équipes soignantes à partir de la classification internationale des maladies (CIM) de l’Organisation mondiale de la santé, 10</t>
    </r>
    <r>
      <rPr>
        <vertAlign val="superscript"/>
        <sz val="8"/>
        <color theme="1"/>
        <rFont val="Arial"/>
        <family val="2"/>
      </rPr>
      <t>e</t>
    </r>
    <r>
      <rPr>
        <sz val="8"/>
        <color theme="1"/>
        <rFont val="Arial"/>
        <family val="2"/>
      </rPr>
      <t xml:space="preserve"> révision.</t>
    </r>
  </si>
  <si>
    <t>Pays de la Loire</t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</si>
  <si>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Les bornes correspondent à une répartition en quartiles.</t>
    </r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</si>
  <si>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métropolitaine et DROM (incluant Saint-Martin et Saint-Barthélemy et hors Mayotte), y compris SSA.</t>
    </r>
  </si>
  <si>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DREES, RIM-P 2017, traitements DREES ; Insee, estimations de la population au 1</t>
    </r>
    <r>
      <rPr>
        <vertAlign val="superscript"/>
        <sz val="8"/>
        <color theme="1"/>
        <rFont val="Arial"/>
        <family val="2"/>
      </rPr>
      <t>er</t>
    </r>
    <r>
      <rPr>
        <sz val="8"/>
        <color theme="1"/>
        <rFont val="Arial"/>
        <family val="2"/>
      </rPr>
      <t xml:space="preserve"> janvier 2017.</t>
    </r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</si>
  <si>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 France métropolitaine et DROM (incluant Saint-Martin et Saint-Barthélemy et hors Mayotte), y compris SSA.</t>
    </r>
  </si>
  <si>
    <t>Graphique 1 - Répartition des patients, par sexe, selon les diagnostics principaux et la nature de la prise en charge en 2017</t>
  </si>
  <si>
    <t>Carte 2 - Nombre de patients pris en charge en soins ambulatoires en 2017</t>
  </si>
  <si>
    <t>Tableau 1 - Caractéristiques des patients et de leur suivi en établissement psychiatrique en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</si>
</sst>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vertAlign val="superscript"/>
      <sz val="8"/>
      <color theme="1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</borders>
  <cellStyleXfs count="81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7" fillId="43" borderId="0" applyNumberFormat="0" applyBorder="0" applyAlignment="0" applyProtection="0"/>
    <xf numFmtId="0" fontId="17" fillId="40" borderId="0" applyNumberFormat="0" applyBorder="0" applyAlignment="0" applyProtection="0"/>
    <xf numFmtId="0" fontId="17" fillId="41" borderId="0" applyNumberFormat="0" applyBorder="0" applyAlignment="0" applyProtection="0"/>
    <xf numFmtId="0" fontId="17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7" borderId="0" applyNumberFormat="0" applyBorder="0" applyAlignment="0" applyProtection="0"/>
    <xf numFmtId="0" fontId="17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44" borderId="0" applyNumberFormat="0" applyBorder="0" applyAlignment="0" applyProtection="0"/>
    <xf numFmtId="0" fontId="17" fillId="50" borderId="0" applyNumberFormat="0" applyBorder="0" applyAlignment="0" applyProtection="0"/>
    <xf numFmtId="0" fontId="21" fillId="38" borderId="4" applyNumberFormat="0" applyAlignment="0" applyProtection="0"/>
    <xf numFmtId="0" fontId="22" fillId="0" borderId="10" applyNumberFormat="0" applyFill="0" applyAlignment="0" applyProtection="0"/>
    <xf numFmtId="0" fontId="20" fillId="8" borderId="8" applyNumberFormat="0" applyFont="0" applyAlignment="0" applyProtection="0"/>
    <xf numFmtId="0" fontId="9" fillId="38" borderId="4" applyNumberFormat="0" applyAlignment="0" applyProtection="0"/>
    <xf numFmtId="0" fontId="7" fillId="35" borderId="0" applyNumberFormat="0" applyBorder="0" applyAlignment="0" applyProtection="0"/>
    <xf numFmtId="0" fontId="23" fillId="4" borderId="0" applyNumberFormat="0" applyBorder="0" applyAlignment="0" applyProtection="0"/>
    <xf numFmtId="0" fontId="6" fillId="36" borderId="0" applyNumberFormat="0" applyBorder="0" applyAlignment="0" applyProtection="0"/>
    <xf numFmtId="0" fontId="10" fillId="38" borderId="5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26" fillId="0" borderId="13" applyNumberFormat="0" applyFill="0" applyAlignment="0" applyProtection="0"/>
    <xf numFmtId="9" fontId="20" fillId="0" borderId="0" applyFont="0" applyFill="0" applyBorder="0" applyAlignment="0" applyProtection="0"/>
  </cellStyleXfs>
  <cellXfs count="65">
    <xf numFmtId="0" fontId="0" fillId="0" borderId="0" xfId="0"/>
    <xf numFmtId="0" fontId="28" fillId="33" borderId="0" xfId="0" applyFont="1" applyFill="1" applyBorder="1"/>
    <xf numFmtId="0" fontId="30" fillId="33" borderId="0" xfId="0" applyFont="1" applyFill="1"/>
    <xf numFmtId="0" fontId="27" fillId="0" borderId="0" xfId="0" applyFont="1"/>
    <xf numFmtId="0" fontId="30" fillId="0" borderId="0" xfId="0" applyFont="1"/>
    <xf numFmtId="0" fontId="30" fillId="0" borderId="0" xfId="0" applyFont="1" applyFill="1"/>
    <xf numFmtId="0" fontId="31" fillId="0" borderId="0" xfId="0" applyFont="1" applyFill="1"/>
    <xf numFmtId="9" fontId="30" fillId="0" borderId="0" xfId="1" applyFont="1"/>
    <xf numFmtId="0" fontId="27" fillId="33" borderId="15" xfId="0" applyFont="1" applyFill="1" applyBorder="1" applyAlignment="1">
      <alignment horizontal="center" vertical="center" wrapText="1"/>
    </xf>
    <xf numFmtId="0" fontId="27" fillId="33" borderId="15" xfId="0" applyFont="1" applyFill="1" applyBorder="1" applyAlignment="1">
      <alignment horizontal="center" vertical="center"/>
    </xf>
    <xf numFmtId="0" fontId="28" fillId="33" borderId="15" xfId="0" applyFont="1" applyFill="1" applyBorder="1" applyAlignment="1">
      <alignment horizontal="center" vertical="center"/>
    </xf>
    <xf numFmtId="49" fontId="30" fillId="0" borderId="15" xfId="0" applyNumberFormat="1" applyFont="1" applyBorder="1" applyAlignment="1">
      <alignment horizontal="center" vertical="center"/>
    </xf>
    <xf numFmtId="49" fontId="30" fillId="0" borderId="15" xfId="0" applyNumberFormat="1" applyFont="1" applyBorder="1" applyAlignment="1">
      <alignment horizontal="left" vertical="center"/>
    </xf>
    <xf numFmtId="0" fontId="29" fillId="0" borderId="15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center"/>
    </xf>
    <xf numFmtId="3" fontId="30" fillId="0" borderId="15" xfId="0" applyNumberFormat="1" applyFont="1" applyBorder="1" applyAlignment="1">
      <alignment horizontal="center" vertical="center"/>
    </xf>
    <xf numFmtId="0" fontId="30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horizontal="left" vertical="center"/>
    </xf>
    <xf numFmtId="0" fontId="30" fillId="0" borderId="15" xfId="0" applyNumberFormat="1" applyFont="1" applyFill="1" applyBorder="1" applyAlignment="1">
      <alignment horizontal="center" vertical="center"/>
    </xf>
    <xf numFmtId="0" fontId="27" fillId="33" borderId="0" xfId="0" applyFont="1" applyFill="1"/>
    <xf numFmtId="0" fontId="30" fillId="33" borderId="0" xfId="0" applyFont="1" applyFill="1" applyBorder="1" applyAlignment="1">
      <alignment horizontal="center" vertical="center"/>
    </xf>
    <xf numFmtId="0" fontId="30" fillId="33" borderId="0" xfId="0" applyFont="1" applyFill="1" applyAlignment="1">
      <alignment horizontal="center" vertical="center"/>
    </xf>
    <xf numFmtId="164" fontId="30" fillId="0" borderId="0" xfId="1" applyNumberFormat="1" applyFont="1"/>
    <xf numFmtId="0" fontId="29" fillId="33" borderId="0" xfId="0" applyFont="1" applyFill="1"/>
    <xf numFmtId="165" fontId="29" fillId="33" borderId="18" xfId="0" applyNumberFormat="1" applyFont="1" applyFill="1" applyBorder="1" applyAlignment="1">
      <alignment horizontal="center" vertical="center"/>
    </xf>
    <xf numFmtId="9" fontId="29" fillId="33" borderId="17" xfId="0" applyNumberFormat="1" applyFont="1" applyFill="1" applyBorder="1" applyAlignment="1">
      <alignment horizontal="center" vertical="center"/>
    </xf>
    <xf numFmtId="3" fontId="29" fillId="33" borderId="17" xfId="0" applyNumberFormat="1" applyFont="1" applyFill="1" applyBorder="1" applyAlignment="1">
      <alignment horizontal="center" vertical="center"/>
    </xf>
    <xf numFmtId="3" fontId="30" fillId="33" borderId="17" xfId="0" applyNumberFormat="1" applyFont="1" applyFill="1" applyBorder="1" applyAlignment="1">
      <alignment horizontal="center" vertical="center"/>
    </xf>
    <xf numFmtId="9" fontId="30" fillId="33" borderId="17" xfId="0" applyNumberFormat="1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left" vertical="center"/>
    </xf>
    <xf numFmtId="0" fontId="30" fillId="33" borderId="20" xfId="0" applyFont="1" applyFill="1" applyBorder="1" applyAlignment="1">
      <alignment horizontal="left" vertical="center"/>
    </xf>
    <xf numFmtId="0" fontId="30" fillId="33" borderId="21" xfId="0" applyFont="1" applyFill="1" applyBorder="1" applyAlignment="1">
      <alignment horizontal="left" vertical="center"/>
    </xf>
    <xf numFmtId="0" fontId="27" fillId="33" borderId="16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/>
    </xf>
    <xf numFmtId="165" fontId="30" fillId="33" borderId="18" xfId="0" applyNumberFormat="1" applyFont="1" applyFill="1" applyBorder="1" applyAlignment="1">
      <alignment horizontal="center" vertical="center"/>
    </xf>
    <xf numFmtId="0" fontId="27" fillId="33" borderId="19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/>
    </xf>
    <xf numFmtId="3" fontId="30" fillId="33" borderId="20" xfId="0" applyNumberFormat="1" applyFont="1" applyFill="1" applyBorder="1" applyAlignment="1">
      <alignment horizontal="center" vertical="center"/>
    </xf>
    <xf numFmtId="9" fontId="30" fillId="33" borderId="20" xfId="1" applyFont="1" applyFill="1" applyBorder="1" applyAlignment="1">
      <alignment horizontal="center" vertical="center"/>
    </xf>
    <xf numFmtId="9" fontId="30" fillId="33" borderId="20" xfId="0" applyNumberFormat="1" applyFont="1" applyFill="1" applyBorder="1" applyAlignment="1">
      <alignment horizontal="center" vertical="center"/>
    </xf>
    <xf numFmtId="165" fontId="29" fillId="33" borderId="21" xfId="0" applyNumberFormat="1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9" fontId="29" fillId="33" borderId="20" xfId="0" applyNumberFormat="1" applyFont="1" applyFill="1" applyBorder="1" applyAlignment="1">
      <alignment horizontal="center" vertical="center"/>
    </xf>
    <xf numFmtId="0" fontId="30" fillId="33" borderId="0" xfId="0" applyFont="1" applyFill="1" applyBorder="1"/>
    <xf numFmtId="164" fontId="27" fillId="0" borderId="0" xfId="1" applyNumberFormat="1" applyFont="1" applyFill="1" applyBorder="1"/>
    <xf numFmtId="0" fontId="29" fillId="33" borderId="0" xfId="0" applyFont="1" applyFill="1" applyBorder="1" applyAlignment="1"/>
    <xf numFmtId="164" fontId="30" fillId="33" borderId="0" xfId="1" applyNumberFormat="1" applyFont="1" applyFill="1" applyBorder="1"/>
    <xf numFmtId="164" fontId="27" fillId="33" borderId="0" xfId="1" applyNumberFormat="1" applyFont="1" applyFill="1" applyBorder="1"/>
    <xf numFmtId="0" fontId="29" fillId="33" borderId="15" xfId="0" applyFont="1" applyFill="1" applyBorder="1" applyAlignment="1">
      <alignment vertical="center"/>
    </xf>
    <xf numFmtId="0" fontId="29" fillId="33" borderId="15" xfId="0" applyFont="1" applyFill="1" applyBorder="1" applyAlignment="1">
      <alignment vertical="center" wrapText="1"/>
    </xf>
    <xf numFmtId="0" fontId="28" fillId="33" borderId="15" xfId="0" applyFont="1" applyFill="1" applyBorder="1" applyAlignment="1">
      <alignment horizontal="left" vertical="center" wrapText="1"/>
    </xf>
    <xf numFmtId="164" fontId="30" fillId="33" borderId="15" xfId="1" applyNumberFormat="1" applyFont="1" applyFill="1" applyBorder="1" applyAlignment="1">
      <alignment vertical="center"/>
    </xf>
    <xf numFmtId="164" fontId="27" fillId="33" borderId="15" xfId="1" applyNumberFormat="1" applyFont="1" applyFill="1" applyBorder="1" applyAlignment="1">
      <alignment vertical="center"/>
    </xf>
    <xf numFmtId="164" fontId="27" fillId="0" borderId="15" xfId="1" applyNumberFormat="1" applyFont="1" applyFill="1" applyBorder="1" applyAlignment="1">
      <alignment vertical="center"/>
    </xf>
    <xf numFmtId="164" fontId="30" fillId="0" borderId="15" xfId="1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30" fillId="33" borderId="0" xfId="0" applyFont="1" applyFill="1" applyAlignment="1">
      <alignment vertical="center"/>
    </xf>
    <xf numFmtId="9" fontId="30" fillId="33" borderId="0" xfId="0" applyNumberFormat="1" applyFont="1" applyFill="1" applyAlignment="1">
      <alignment vertical="center"/>
    </xf>
    <xf numFmtId="164" fontId="30" fillId="0" borderId="0" xfId="0" applyNumberFormat="1" applyFont="1" applyAlignment="1">
      <alignment vertical="center"/>
    </xf>
    <xf numFmtId="0" fontId="31" fillId="33" borderId="0" xfId="0" applyFont="1" applyFill="1"/>
    <xf numFmtId="0" fontId="30" fillId="33" borderId="15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7" fillId="0" borderId="0" xfId="0" applyFont="1" applyFill="1" applyAlignment="1">
      <alignment horizontal="center" wrapText="1"/>
    </xf>
    <xf numFmtId="0" fontId="30" fillId="0" borderId="0" xfId="0" applyFont="1" applyAlignment="1">
      <alignment horizontal="left" vertical="center" wrapText="1"/>
    </xf>
  </cellXfs>
  <cellStyles count="81">
    <cellStyle name="20 % - Accent1" xfId="20" builtinId="30" customBuiltin="1"/>
    <cellStyle name="20 % - Accent1 2" xfId="45"/>
    <cellStyle name="20 % - Accent2" xfId="24" builtinId="34" customBuiltin="1"/>
    <cellStyle name="20 % - Accent2 2" xfId="46"/>
    <cellStyle name="20 % - Accent3" xfId="28" builtinId="38" customBuiltin="1"/>
    <cellStyle name="20 % - Accent3 2" xfId="47"/>
    <cellStyle name="20 % - Accent4" xfId="32" builtinId="42" customBuiltin="1"/>
    <cellStyle name="20 % - Accent4 2" xfId="48"/>
    <cellStyle name="20 % - Accent5" xfId="36" builtinId="46" customBuiltin="1"/>
    <cellStyle name="20 % - Accent6" xfId="40" builtinId="50" customBuiltin="1"/>
    <cellStyle name="20 % - Accent6 2" xfId="49"/>
    <cellStyle name="40 % - Accent1" xfId="21" builtinId="31" customBuiltin="1"/>
    <cellStyle name="40 % - Accent1 2" xfId="50"/>
    <cellStyle name="40 % - Accent2" xfId="25" builtinId="35" customBuiltin="1"/>
    <cellStyle name="40 % - Accent3" xfId="29" builtinId="39" customBuiltin="1"/>
    <cellStyle name="40 % - Accent3 2" xfId="51"/>
    <cellStyle name="40 % - Accent4" xfId="33" builtinId="43" customBuiltin="1"/>
    <cellStyle name="40 % - Accent4 2" xfId="52"/>
    <cellStyle name="40 % - Accent5" xfId="37" builtinId="47" customBuiltin="1"/>
    <cellStyle name="40 % - Accent5 2" xfId="53"/>
    <cellStyle name="40 % - Accent6" xfId="41" builtinId="51" customBuiltin="1"/>
    <cellStyle name="40 % - Accent6 2" xfId="54"/>
    <cellStyle name="60 % - Accent1" xfId="22" builtinId="32" customBuiltin="1"/>
    <cellStyle name="60 % - Accent1 2" xfId="55"/>
    <cellStyle name="60 % - Accent2" xfId="26" builtinId="36" customBuiltin="1"/>
    <cellStyle name="60 % - Accent2 2" xfId="56"/>
    <cellStyle name="60 % - Accent3" xfId="30" builtinId="40" customBuiltin="1"/>
    <cellStyle name="60 % - Accent3 2" xfId="57"/>
    <cellStyle name="60 % - Accent4" xfId="34" builtinId="44" customBuiltin="1"/>
    <cellStyle name="60 % - Accent4 2" xfId="58"/>
    <cellStyle name="60 % - Accent5" xfId="38" builtinId="48" customBuiltin="1"/>
    <cellStyle name="60 % - Accent5 2" xfId="59"/>
    <cellStyle name="60 % - Accent6" xfId="42" builtinId="52" customBuiltin="1"/>
    <cellStyle name="60 % - Accent6 2" xfId="60"/>
    <cellStyle name="Accent1" xfId="19" builtinId="29" customBuiltin="1"/>
    <cellStyle name="Accent1 2" xfId="61"/>
    <cellStyle name="Accent2" xfId="23" builtinId="33" customBuiltin="1"/>
    <cellStyle name="Accent2 2" xfId="62"/>
    <cellStyle name="Accent3" xfId="27" builtinId="37" customBuiltin="1"/>
    <cellStyle name="Accent3 2" xfId="63"/>
    <cellStyle name="Accent4" xfId="31" builtinId="41" customBuiltin="1"/>
    <cellStyle name="Accent4 2" xfId="64"/>
    <cellStyle name="Accent5" xfId="35" builtinId="45" customBuiltin="1"/>
    <cellStyle name="Accent6" xfId="39" builtinId="49" customBuiltin="1"/>
    <cellStyle name="Accent6 2" xfId="65"/>
    <cellStyle name="Avertissement" xfId="15" builtinId="11" customBuiltin="1"/>
    <cellStyle name="Calcul" xfId="12" builtinId="22" customBuiltin="1"/>
    <cellStyle name="Calcul 2" xfId="66"/>
    <cellStyle name="Cellule liée" xfId="13" builtinId="24" customBuiltin="1"/>
    <cellStyle name="Cellule liée 2" xfId="67"/>
    <cellStyle name="Commentaire 2" xfId="68"/>
    <cellStyle name="Entrée" xfId="10" builtinId="20" customBuiltin="1"/>
    <cellStyle name="Entrée 2" xfId="69"/>
    <cellStyle name="Insatisfaisant" xfId="8" builtinId="27" customBuiltin="1"/>
    <cellStyle name="Insatisfaisant 2" xfId="70"/>
    <cellStyle name="Lien hypertexte" xfId="43" builtinId="8" customBuiltin="1"/>
    <cellStyle name="Lien hypertexte visité" xfId="44" builtinId="9" customBuiltin="1"/>
    <cellStyle name="Neutre" xfId="9" builtinId="28" customBuiltin="1"/>
    <cellStyle name="Neutre 2" xfId="71"/>
    <cellStyle name="Normal" xfId="0" builtinId="0"/>
    <cellStyle name="Note" xfId="16" builtinId="10" customBuiltin="1"/>
    <cellStyle name="Pourcentage" xfId="1" builtinId="5"/>
    <cellStyle name="Pourcentage 2" xfId="80"/>
    <cellStyle name="Satisfaisant" xfId="7" builtinId="26" customBuiltin="1"/>
    <cellStyle name="Satisfaisant 2" xfId="72"/>
    <cellStyle name="Sortie" xfId="11" builtinId="21" customBuiltin="1"/>
    <cellStyle name="Sortie 2" xfId="73"/>
    <cellStyle name="Texte explicatif" xfId="17" builtinId="53" customBuiltin="1"/>
    <cellStyle name="Titre" xfId="2" builtinId="15" customBuiltin="1"/>
    <cellStyle name="Titre 2" xfId="4"/>
    <cellStyle name="Titre 1" xfId="3" builtinId="16" customBuiltin="1"/>
    <cellStyle name="Titre 1 2" xfId="74"/>
    <cellStyle name="Titre 2 2" xfId="75"/>
    <cellStyle name="Titre 3" xfId="5" builtinId="18" customBuiltin="1"/>
    <cellStyle name="Titre 3 2" xfId="76"/>
    <cellStyle name="Titre 3 2 2" xfId="79"/>
    <cellStyle name="Titre 4" xfId="6" builtinId="19" customBuiltin="1"/>
    <cellStyle name="Titre 4 2" xfId="77"/>
    <cellStyle name="Total" xfId="18" builtinId="25" customBuiltin="1"/>
    <cellStyle name="Total 2" xfId="78"/>
    <cellStyle name="Vérificatio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showGridLines="0" tabSelected="1" zoomScaleNormal="100" workbookViewId="0">
      <selection activeCell="B29" sqref="B29"/>
    </sheetView>
  </sheetViews>
  <sheetFormatPr baseColWidth="10" defaultColWidth="11.42578125" defaultRowHeight="11.25" x14ac:dyDescent="0.2"/>
  <cols>
    <col min="1" max="1" width="3.7109375" style="4" customWidth="1"/>
    <col min="2" max="2" width="48.7109375" style="4" customWidth="1"/>
    <col min="3" max="3" width="17.42578125" style="4" customWidth="1"/>
    <col min="4" max="4" width="16.7109375" style="4" customWidth="1"/>
    <col min="5" max="5" width="15.7109375" style="4" customWidth="1"/>
    <col min="6" max="16384" width="11.42578125" style="4"/>
  </cols>
  <sheetData>
    <row r="1" spans="2:7" ht="6.75" customHeight="1" x14ac:dyDescent="0.2"/>
    <row r="2" spans="2:7" x14ac:dyDescent="0.2">
      <c r="B2" s="19" t="s">
        <v>282</v>
      </c>
    </row>
    <row r="4" spans="2:7" ht="48" customHeight="1" x14ac:dyDescent="0.2">
      <c r="B4" s="20"/>
      <c r="C4" s="33" t="s">
        <v>238</v>
      </c>
      <c r="D4" s="36" t="s">
        <v>250</v>
      </c>
      <c r="E4" s="33" t="s">
        <v>251</v>
      </c>
    </row>
    <row r="5" spans="2:7" ht="15" customHeight="1" x14ac:dyDescent="0.2">
      <c r="B5" s="30" t="s">
        <v>252</v>
      </c>
      <c r="C5" s="29"/>
      <c r="D5" s="37"/>
      <c r="E5" s="29"/>
    </row>
    <row r="6" spans="2:7" ht="15" customHeight="1" x14ac:dyDescent="0.2">
      <c r="B6" s="31" t="s">
        <v>221</v>
      </c>
      <c r="C6" s="27" t="s">
        <v>241</v>
      </c>
      <c r="D6" s="38">
        <v>44076</v>
      </c>
      <c r="E6" s="27">
        <v>379306</v>
      </c>
    </row>
    <row r="7" spans="2:7" ht="15" customHeight="1" x14ac:dyDescent="0.2">
      <c r="B7" s="31" t="s">
        <v>255</v>
      </c>
      <c r="C7" s="25">
        <f>(28524+187928)/421551</f>
        <v>0.51346574910271825</v>
      </c>
      <c r="D7" s="39">
        <f>28524/D6</f>
        <v>0.6471549142390417</v>
      </c>
      <c r="E7" s="25">
        <f>187928/E6</f>
        <v>0.49545222063452726</v>
      </c>
    </row>
    <row r="8" spans="2:7" ht="15" customHeight="1" x14ac:dyDescent="0.2">
      <c r="B8" s="31" t="s">
        <v>256</v>
      </c>
      <c r="C8" s="26">
        <f>E8+D8</f>
        <v>23965908</v>
      </c>
      <c r="D8" s="38">
        <v>1713889</v>
      </c>
      <c r="E8" s="27">
        <v>22252019</v>
      </c>
    </row>
    <row r="9" spans="2:7" ht="15" customHeight="1" x14ac:dyDescent="0.2">
      <c r="B9" s="31" t="s">
        <v>257</v>
      </c>
      <c r="C9" s="28">
        <f>(4565518+145422.5+119756.5)/C8</f>
        <v>0.2015653652680299</v>
      </c>
      <c r="D9" s="40">
        <f>(1083812+4883+9426)/D8</f>
        <v>0.64071885635534154</v>
      </c>
      <c r="E9" s="28">
        <f>(3481706+140539.5+110330.5)/E8</f>
        <v>0.16774100363656888</v>
      </c>
    </row>
    <row r="10" spans="2:7" ht="15" customHeight="1" x14ac:dyDescent="0.2">
      <c r="B10" s="32" t="s">
        <v>258</v>
      </c>
      <c r="C10" s="24">
        <f>C8/421551</f>
        <v>56.851740358817793</v>
      </c>
      <c r="D10" s="41">
        <f>D8/D6</f>
        <v>38.884857972592798</v>
      </c>
      <c r="E10" s="24">
        <f>E8/E6</f>
        <v>58.665085709163577</v>
      </c>
    </row>
    <row r="11" spans="2:7" ht="15" customHeight="1" x14ac:dyDescent="0.2">
      <c r="B11" s="30" t="s">
        <v>239</v>
      </c>
      <c r="C11" s="34"/>
      <c r="D11" s="42"/>
      <c r="E11" s="34"/>
    </row>
    <row r="12" spans="2:7" ht="15" customHeight="1" x14ac:dyDescent="0.2">
      <c r="B12" s="31" t="s">
        <v>221</v>
      </c>
      <c r="C12" s="27" t="s">
        <v>240</v>
      </c>
      <c r="D12" s="38">
        <v>467871</v>
      </c>
      <c r="E12" s="27">
        <v>1632547</v>
      </c>
      <c r="G12" s="22"/>
    </row>
    <row r="13" spans="2:7" ht="15" customHeight="1" x14ac:dyDescent="0.2">
      <c r="B13" s="31" t="s">
        <v>255</v>
      </c>
      <c r="C13" s="25">
        <f>1052774/2090366</f>
        <v>0.50363142148312778</v>
      </c>
      <c r="D13" s="43">
        <f>287894/D12</f>
        <v>0.61532772922450851</v>
      </c>
      <c r="E13" s="25">
        <f>769403/E12</f>
        <v>0.47128995367361554</v>
      </c>
    </row>
    <row r="14" spans="2:7" ht="15" customHeight="1" x14ac:dyDescent="0.2">
      <c r="B14" s="31" t="s">
        <v>259</v>
      </c>
      <c r="C14" s="27">
        <v>22256407</v>
      </c>
      <c r="D14" s="38">
        <v>5647475</v>
      </c>
      <c r="E14" s="27">
        <v>16608932</v>
      </c>
    </row>
    <row r="15" spans="2:7" ht="15" customHeight="1" x14ac:dyDescent="0.2">
      <c r="B15" s="31" t="s">
        <v>260</v>
      </c>
      <c r="C15" s="28">
        <f>13344820/C14</f>
        <v>0.59959453473330171</v>
      </c>
      <c r="D15" s="40">
        <f>4226592/D14</f>
        <v>0.74840384419585748</v>
      </c>
      <c r="E15" s="28">
        <f>9118228/E14</f>
        <v>0.54899544413813006</v>
      </c>
    </row>
    <row r="16" spans="2:7" ht="15" customHeight="1" x14ac:dyDescent="0.2">
      <c r="B16" s="32" t="s">
        <v>261</v>
      </c>
      <c r="C16" s="35">
        <f>C14/2090366</f>
        <v>10.647134042555226</v>
      </c>
      <c r="D16" s="35">
        <f>D14/D12</f>
        <v>12.070581420947226</v>
      </c>
      <c r="E16" s="35">
        <f>E14/E12</f>
        <v>10.173631754552854</v>
      </c>
    </row>
    <row r="17" spans="2:5" x14ac:dyDescent="0.2">
      <c r="B17" s="21"/>
      <c r="C17" s="21"/>
      <c r="D17" s="21"/>
      <c r="E17" s="21"/>
    </row>
    <row r="18" spans="2:5" ht="12" customHeight="1" x14ac:dyDescent="0.2">
      <c r="B18" s="2" t="s">
        <v>262</v>
      </c>
      <c r="C18" s="2"/>
      <c r="D18" s="2"/>
      <c r="E18" s="2"/>
    </row>
    <row r="19" spans="2:5" ht="14.25" customHeight="1" x14ac:dyDescent="0.2">
      <c r="B19" s="2" t="s">
        <v>263</v>
      </c>
      <c r="C19" s="2"/>
      <c r="D19" s="2"/>
      <c r="E19" s="2"/>
    </row>
    <row r="20" spans="2:5" ht="14.25" customHeight="1" x14ac:dyDescent="0.2">
      <c r="B20" s="2" t="s">
        <v>264</v>
      </c>
      <c r="C20" s="2"/>
      <c r="D20" s="2"/>
      <c r="E20" s="2"/>
    </row>
    <row r="21" spans="2:5" ht="13.5" customHeight="1" x14ac:dyDescent="0.2">
      <c r="B21" s="2" t="s">
        <v>265</v>
      </c>
      <c r="C21" s="2"/>
      <c r="D21" s="2"/>
      <c r="E21" s="2"/>
    </row>
    <row r="22" spans="2:5" ht="14.25" customHeight="1" x14ac:dyDescent="0.2">
      <c r="B22" s="2" t="s">
        <v>254</v>
      </c>
      <c r="C22" s="2"/>
      <c r="D22" s="2"/>
      <c r="E22" s="2"/>
    </row>
    <row r="23" spans="2:5" ht="15.75" customHeight="1" x14ac:dyDescent="0.2">
      <c r="B23" s="23" t="s">
        <v>253</v>
      </c>
      <c r="C23" s="2"/>
      <c r="D23" s="2"/>
      <c r="E23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09"/>
  <sheetViews>
    <sheetView showGridLines="0" zoomScaleNormal="100" workbookViewId="0">
      <selection activeCell="B2" sqref="B2"/>
    </sheetView>
  </sheetViews>
  <sheetFormatPr baseColWidth="10" defaultColWidth="11.42578125" defaultRowHeight="11.25" x14ac:dyDescent="0.2"/>
  <cols>
    <col min="1" max="1" width="3.7109375" style="4" customWidth="1"/>
    <col min="2" max="2" width="11.42578125" style="4"/>
    <col min="3" max="3" width="24.28515625" style="4" bestFit="1" customWidth="1"/>
    <col min="4" max="4" width="24.28515625" style="4" customWidth="1"/>
    <col min="5" max="5" width="14.85546875" style="4" bestFit="1" customWidth="1"/>
    <col min="6" max="6" width="16.7109375" style="4" bestFit="1" customWidth="1"/>
    <col min="7" max="7" width="13.140625" style="4" bestFit="1" customWidth="1"/>
    <col min="8" max="16384" width="11.42578125" style="4"/>
  </cols>
  <sheetData>
    <row r="1" spans="2:7" ht="6" customHeight="1" x14ac:dyDescent="0.2"/>
    <row r="2" spans="2:7" x14ac:dyDescent="0.2">
      <c r="B2" s="3" t="s">
        <v>20</v>
      </c>
    </row>
    <row r="4" spans="2:7" ht="22.5" x14ac:dyDescent="0.2">
      <c r="B4" s="8" t="s">
        <v>218</v>
      </c>
      <c r="C4" s="9" t="s">
        <v>244</v>
      </c>
      <c r="D4" s="9" t="s">
        <v>245</v>
      </c>
      <c r="E4" s="9" t="s">
        <v>220</v>
      </c>
      <c r="F4" s="10" t="s">
        <v>221</v>
      </c>
      <c r="G4" s="10" t="s">
        <v>222</v>
      </c>
    </row>
    <row r="5" spans="2:7" x14ac:dyDescent="0.2">
      <c r="B5" s="11" t="s">
        <v>27</v>
      </c>
      <c r="C5" s="12" t="s">
        <v>28</v>
      </c>
      <c r="D5" s="13" t="s">
        <v>226</v>
      </c>
      <c r="E5" s="14" t="s">
        <v>236</v>
      </c>
      <c r="F5" s="14" t="s">
        <v>237</v>
      </c>
      <c r="G5" s="15">
        <v>161767</v>
      </c>
    </row>
    <row r="6" spans="2:7" x14ac:dyDescent="0.2">
      <c r="B6" s="11" t="s">
        <v>197</v>
      </c>
      <c r="C6" s="12" t="s">
        <v>198</v>
      </c>
      <c r="D6" s="13" t="s">
        <v>247</v>
      </c>
      <c r="E6" s="16">
        <v>1186</v>
      </c>
      <c r="F6" s="16">
        <v>4024</v>
      </c>
      <c r="G6" s="15">
        <v>339413</v>
      </c>
    </row>
    <row r="7" spans="2:7" x14ac:dyDescent="0.2">
      <c r="B7" s="11" t="s">
        <v>147</v>
      </c>
      <c r="C7" s="12" t="s">
        <v>148</v>
      </c>
      <c r="D7" s="17" t="s">
        <v>230</v>
      </c>
      <c r="E7" s="16">
        <v>1155</v>
      </c>
      <c r="F7" s="16">
        <v>7795</v>
      </c>
      <c r="G7" s="15">
        <v>675182</v>
      </c>
    </row>
    <row r="8" spans="2:7" x14ac:dyDescent="0.2">
      <c r="B8" s="11" t="s">
        <v>193</v>
      </c>
      <c r="C8" s="12" t="s">
        <v>194</v>
      </c>
      <c r="D8" s="17" t="s">
        <v>230</v>
      </c>
      <c r="E8" s="16">
        <v>1155</v>
      </c>
      <c r="F8" s="16">
        <v>4329</v>
      </c>
      <c r="G8" s="15">
        <v>374759</v>
      </c>
    </row>
    <row r="9" spans="2:7" x14ac:dyDescent="0.2">
      <c r="B9" s="11" t="s">
        <v>61</v>
      </c>
      <c r="C9" s="12" t="s">
        <v>62</v>
      </c>
      <c r="D9" s="17" t="s">
        <v>230</v>
      </c>
      <c r="E9" s="16">
        <v>1133</v>
      </c>
      <c r="F9" s="16">
        <v>1352</v>
      </c>
      <c r="G9" s="15">
        <v>119278</v>
      </c>
    </row>
    <row r="10" spans="2:7" x14ac:dyDescent="0.2">
      <c r="B10" s="11" t="s">
        <v>73</v>
      </c>
      <c r="C10" s="12" t="s">
        <v>74</v>
      </c>
      <c r="D10" s="13" t="s">
        <v>232</v>
      </c>
      <c r="E10" s="16">
        <v>1121</v>
      </c>
      <c r="F10" s="16">
        <v>10197</v>
      </c>
      <c r="G10" s="15">
        <v>909769</v>
      </c>
    </row>
    <row r="11" spans="2:7" x14ac:dyDescent="0.2">
      <c r="B11" s="11" t="s">
        <v>149</v>
      </c>
      <c r="C11" s="12" t="s">
        <v>150</v>
      </c>
      <c r="D11" s="17" t="s">
        <v>228</v>
      </c>
      <c r="E11" s="16">
        <v>1105</v>
      </c>
      <c r="F11" s="16">
        <v>2518</v>
      </c>
      <c r="G11" s="15">
        <v>227870</v>
      </c>
    </row>
    <row r="12" spans="2:7" x14ac:dyDescent="0.2">
      <c r="B12" s="11" t="s">
        <v>29</v>
      </c>
      <c r="C12" s="12" t="s">
        <v>30</v>
      </c>
      <c r="D12" s="13" t="s">
        <v>226</v>
      </c>
      <c r="E12" s="16">
        <v>1066</v>
      </c>
      <c r="F12" s="16">
        <v>1507</v>
      </c>
      <c r="G12" s="15">
        <v>141384</v>
      </c>
    </row>
    <row r="13" spans="2:7" x14ac:dyDescent="0.2">
      <c r="B13" s="11" t="s">
        <v>131</v>
      </c>
      <c r="C13" s="12" t="s">
        <v>132</v>
      </c>
      <c r="D13" s="13" t="s">
        <v>232</v>
      </c>
      <c r="E13" s="16">
        <v>1032</v>
      </c>
      <c r="F13" s="16">
        <v>7746</v>
      </c>
      <c r="G13" s="15">
        <v>750828</v>
      </c>
    </row>
    <row r="14" spans="2:7" x14ac:dyDescent="0.2">
      <c r="B14" s="11" t="s">
        <v>115</v>
      </c>
      <c r="C14" s="12" t="s">
        <v>116</v>
      </c>
      <c r="D14" s="17" t="s">
        <v>228</v>
      </c>
      <c r="E14" s="16">
        <v>1018</v>
      </c>
      <c r="F14" s="16">
        <v>772</v>
      </c>
      <c r="G14" s="15">
        <v>75810</v>
      </c>
    </row>
    <row r="15" spans="2:7" x14ac:dyDescent="0.2">
      <c r="B15" s="11" t="s">
        <v>43</v>
      </c>
      <c r="C15" s="12" t="s">
        <v>44</v>
      </c>
      <c r="D15" s="17" t="s">
        <v>228</v>
      </c>
      <c r="E15" s="16">
        <v>969</v>
      </c>
      <c r="F15" s="16">
        <v>2719</v>
      </c>
      <c r="G15" s="15">
        <v>280517</v>
      </c>
    </row>
    <row r="16" spans="2:7" x14ac:dyDescent="0.2">
      <c r="B16" s="11" t="s">
        <v>145</v>
      </c>
      <c r="C16" s="12" t="s">
        <v>146</v>
      </c>
      <c r="D16" s="17" t="s">
        <v>246</v>
      </c>
      <c r="E16" s="16">
        <v>969</v>
      </c>
      <c r="F16" s="16">
        <v>6328</v>
      </c>
      <c r="G16" s="15">
        <v>652856</v>
      </c>
    </row>
    <row r="17" spans="2:18" x14ac:dyDescent="0.2">
      <c r="B17" s="11" t="s">
        <v>97</v>
      </c>
      <c r="C17" s="12" t="s">
        <v>98</v>
      </c>
      <c r="D17" s="13" t="s">
        <v>247</v>
      </c>
      <c r="E17" s="16">
        <v>966</v>
      </c>
      <c r="F17" s="16">
        <v>2510</v>
      </c>
      <c r="G17" s="15">
        <v>259868</v>
      </c>
    </row>
    <row r="18" spans="2:18" x14ac:dyDescent="0.2">
      <c r="B18" s="11" t="s">
        <v>60</v>
      </c>
      <c r="C18" s="12" t="s">
        <v>266</v>
      </c>
      <c r="D18" s="13" t="s">
        <v>232</v>
      </c>
      <c r="E18" s="16">
        <v>964</v>
      </c>
      <c r="F18" s="16">
        <v>5771</v>
      </c>
      <c r="G18" s="15">
        <v>598722</v>
      </c>
    </row>
    <row r="19" spans="2:18" x14ac:dyDescent="0.2">
      <c r="B19" s="11" t="s">
        <v>79</v>
      </c>
      <c r="C19" s="12" t="s">
        <v>80</v>
      </c>
      <c r="D19" s="17" t="s">
        <v>228</v>
      </c>
      <c r="E19" s="16">
        <v>936</v>
      </c>
      <c r="F19" s="16">
        <v>6970</v>
      </c>
      <c r="G19" s="15">
        <v>744966</v>
      </c>
    </row>
    <row r="20" spans="2:18" x14ac:dyDescent="0.2">
      <c r="B20" s="11" t="s">
        <v>151</v>
      </c>
      <c r="C20" s="12" t="s">
        <v>152</v>
      </c>
      <c r="D20" s="17" t="s">
        <v>228</v>
      </c>
      <c r="E20" s="16">
        <v>929</v>
      </c>
      <c r="F20" s="16">
        <v>4446</v>
      </c>
      <c r="G20" s="15">
        <v>478612</v>
      </c>
    </row>
    <row r="21" spans="2:18" x14ac:dyDescent="0.2">
      <c r="B21" s="11" t="s">
        <v>157</v>
      </c>
      <c r="C21" s="12" t="s">
        <v>158</v>
      </c>
      <c r="D21" s="17" t="s">
        <v>224</v>
      </c>
      <c r="E21" s="16">
        <v>910</v>
      </c>
      <c r="F21" s="16">
        <v>16934</v>
      </c>
      <c r="G21" s="15">
        <v>1860112</v>
      </c>
    </row>
    <row r="22" spans="2:18" x14ac:dyDescent="0.2">
      <c r="B22" s="11" t="s">
        <v>181</v>
      </c>
      <c r="C22" s="12" t="s">
        <v>182</v>
      </c>
      <c r="D22" s="17" t="s">
        <v>228</v>
      </c>
      <c r="E22" s="16">
        <v>894</v>
      </c>
      <c r="F22" s="16">
        <v>3496</v>
      </c>
      <c r="G22" s="15">
        <v>390859</v>
      </c>
    </row>
    <row r="23" spans="2:18" x14ac:dyDescent="0.2">
      <c r="B23" s="11" t="s">
        <v>187</v>
      </c>
      <c r="C23" s="12" t="s">
        <v>188</v>
      </c>
      <c r="D23" s="13" t="s">
        <v>226</v>
      </c>
      <c r="E23" s="16">
        <v>867</v>
      </c>
      <c r="F23" s="16">
        <v>4885</v>
      </c>
      <c r="G23" s="15">
        <v>563386</v>
      </c>
    </row>
    <row r="24" spans="2:18" x14ac:dyDescent="0.2">
      <c r="B24" s="11" t="s">
        <v>105</v>
      </c>
      <c r="C24" s="12" t="s">
        <v>106</v>
      </c>
      <c r="D24" s="17" t="s">
        <v>246</v>
      </c>
      <c r="E24" s="16">
        <v>853</v>
      </c>
      <c r="F24" s="16">
        <v>1941</v>
      </c>
      <c r="G24" s="15">
        <v>227435</v>
      </c>
    </row>
    <row r="25" spans="2:18" x14ac:dyDescent="0.2">
      <c r="B25" s="11" t="s">
        <v>159</v>
      </c>
      <c r="C25" s="12" t="s">
        <v>160</v>
      </c>
      <c r="D25" s="13" t="s">
        <v>247</v>
      </c>
      <c r="E25" s="16">
        <v>850</v>
      </c>
      <c r="F25" s="16">
        <v>2003</v>
      </c>
      <c r="G25" s="15">
        <v>235611</v>
      </c>
    </row>
    <row r="26" spans="2:18" x14ac:dyDescent="0.2">
      <c r="B26" s="11" t="s">
        <v>87</v>
      </c>
      <c r="C26" s="12" t="s">
        <v>88</v>
      </c>
      <c r="D26" s="17" t="s">
        <v>228</v>
      </c>
      <c r="E26" s="16">
        <v>826</v>
      </c>
      <c r="F26" s="16">
        <v>9471</v>
      </c>
      <c r="G26" s="15">
        <v>1147246</v>
      </c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2:18" x14ac:dyDescent="0.2">
      <c r="B27" s="11" t="s">
        <v>169</v>
      </c>
      <c r="C27" s="12" t="s">
        <v>170</v>
      </c>
      <c r="D27" s="13" t="s">
        <v>235</v>
      </c>
      <c r="E27" s="16">
        <v>826</v>
      </c>
      <c r="F27" s="16">
        <v>18026</v>
      </c>
      <c r="G27" s="15">
        <v>2181866</v>
      </c>
      <c r="I27" s="6"/>
      <c r="J27" s="6"/>
      <c r="K27" s="6"/>
      <c r="L27" s="6"/>
      <c r="M27" s="6"/>
      <c r="N27" s="6"/>
      <c r="O27" s="6"/>
      <c r="P27" s="6"/>
      <c r="Q27" s="6"/>
      <c r="R27" s="5"/>
    </row>
    <row r="28" spans="2:18" x14ac:dyDescent="0.2">
      <c r="B28" s="11" t="s">
        <v>81</v>
      </c>
      <c r="C28" s="12" t="s">
        <v>82</v>
      </c>
      <c r="D28" s="17" t="s">
        <v>228</v>
      </c>
      <c r="E28" s="16">
        <v>815</v>
      </c>
      <c r="F28" s="16">
        <v>11179</v>
      </c>
      <c r="G28" s="15">
        <v>1371044</v>
      </c>
      <c r="I28" s="6"/>
      <c r="J28" s="6"/>
      <c r="K28" s="6"/>
      <c r="L28" s="6"/>
      <c r="M28" s="6"/>
      <c r="N28" s="6"/>
      <c r="O28" s="6"/>
      <c r="P28" s="6"/>
      <c r="Q28" s="6"/>
      <c r="R28" s="5"/>
    </row>
    <row r="29" spans="2:18" x14ac:dyDescent="0.2">
      <c r="B29" s="11" t="s">
        <v>55</v>
      </c>
      <c r="C29" s="12" t="s">
        <v>56</v>
      </c>
      <c r="D29" s="13" t="s">
        <v>231</v>
      </c>
      <c r="E29" s="16">
        <v>805</v>
      </c>
      <c r="F29" s="16">
        <v>2464</v>
      </c>
      <c r="G29" s="15">
        <v>306186</v>
      </c>
      <c r="I29" s="6"/>
      <c r="J29" s="6"/>
      <c r="K29" s="6"/>
      <c r="L29" s="6"/>
      <c r="M29" s="6"/>
      <c r="N29" s="6"/>
      <c r="O29" s="6"/>
      <c r="P29" s="6"/>
      <c r="Q29" s="6"/>
      <c r="R29" s="5"/>
    </row>
    <row r="30" spans="2:18" x14ac:dyDescent="0.2">
      <c r="B30" s="11" t="s">
        <v>51</v>
      </c>
      <c r="C30" s="12" t="s">
        <v>52</v>
      </c>
      <c r="D30" s="17" t="s">
        <v>230</v>
      </c>
      <c r="E30" s="16">
        <v>789</v>
      </c>
      <c r="F30" s="16">
        <v>2783</v>
      </c>
      <c r="G30" s="15">
        <v>352656</v>
      </c>
      <c r="I30" s="63"/>
      <c r="J30" s="63"/>
      <c r="K30" s="63"/>
      <c r="L30" s="63"/>
      <c r="M30" s="63"/>
      <c r="N30" s="63"/>
      <c r="O30" s="63"/>
      <c r="P30" s="63"/>
      <c r="Q30" s="63"/>
      <c r="R30" s="5"/>
    </row>
    <row r="31" spans="2:18" x14ac:dyDescent="0.2">
      <c r="B31" s="11" t="s">
        <v>89</v>
      </c>
      <c r="C31" s="12" t="s">
        <v>90</v>
      </c>
      <c r="D31" s="13" t="s">
        <v>232</v>
      </c>
      <c r="E31" s="16">
        <v>782</v>
      </c>
      <c r="F31" s="16">
        <v>8324</v>
      </c>
      <c r="G31" s="15">
        <v>1063811</v>
      </c>
      <c r="I31" s="63"/>
      <c r="J31" s="63"/>
      <c r="K31" s="63"/>
      <c r="L31" s="63"/>
      <c r="M31" s="63"/>
      <c r="N31" s="63"/>
      <c r="O31" s="63"/>
      <c r="P31" s="63"/>
      <c r="Q31" s="63"/>
      <c r="R31" s="5"/>
    </row>
    <row r="32" spans="2:18" x14ac:dyDescent="0.2">
      <c r="B32" s="11" t="s">
        <v>207</v>
      </c>
      <c r="C32" s="12" t="s">
        <v>208</v>
      </c>
      <c r="D32" s="13" t="s">
        <v>235</v>
      </c>
      <c r="E32" s="16">
        <v>781</v>
      </c>
      <c r="F32" s="16">
        <v>10863</v>
      </c>
      <c r="G32" s="15">
        <v>1391558</v>
      </c>
    </row>
    <row r="33" spans="2:12" x14ac:dyDescent="0.2">
      <c r="B33" s="11" t="s">
        <v>49</v>
      </c>
      <c r="C33" s="12" t="s">
        <v>50</v>
      </c>
      <c r="D33" s="17" t="s">
        <v>246</v>
      </c>
      <c r="E33" s="16">
        <v>774</v>
      </c>
      <c r="F33" s="16">
        <v>1123</v>
      </c>
      <c r="G33" s="15">
        <v>145045</v>
      </c>
    </row>
    <row r="34" spans="2:12" x14ac:dyDescent="0.2">
      <c r="B34" s="11" t="s">
        <v>53</v>
      </c>
      <c r="C34" s="12" t="s">
        <v>54</v>
      </c>
      <c r="D34" s="17" t="s">
        <v>230</v>
      </c>
      <c r="E34" s="16">
        <v>770</v>
      </c>
      <c r="F34" s="16">
        <v>4971</v>
      </c>
      <c r="G34" s="15">
        <v>645835</v>
      </c>
    </row>
    <row r="35" spans="2:12" x14ac:dyDescent="0.2">
      <c r="B35" s="11" t="s">
        <v>77</v>
      </c>
      <c r="C35" s="12" t="s">
        <v>78</v>
      </c>
      <c r="D35" s="17" t="s">
        <v>233</v>
      </c>
      <c r="E35" s="18">
        <v>770</v>
      </c>
      <c r="F35" s="16">
        <v>1362</v>
      </c>
      <c r="G35" s="15">
        <v>176795</v>
      </c>
    </row>
    <row r="36" spans="2:12" x14ac:dyDescent="0.2">
      <c r="B36" s="11" t="s">
        <v>45</v>
      </c>
      <c r="C36" s="12" t="s">
        <v>46</v>
      </c>
      <c r="D36" s="13" t="s">
        <v>226</v>
      </c>
      <c r="E36" s="16">
        <v>765</v>
      </c>
      <c r="F36" s="16">
        <v>15562</v>
      </c>
      <c r="G36" s="15">
        <v>2035414</v>
      </c>
      <c r="I36" s="7"/>
      <c r="L36" s="7"/>
    </row>
    <row r="37" spans="2:12" x14ac:dyDescent="0.2">
      <c r="B37" s="11" t="s">
        <v>25</v>
      </c>
      <c r="C37" s="12" t="s">
        <v>26</v>
      </c>
      <c r="D37" s="17" t="s">
        <v>246</v>
      </c>
      <c r="E37" s="16">
        <v>760</v>
      </c>
      <c r="F37" s="16">
        <v>2585</v>
      </c>
      <c r="G37" s="15">
        <v>339927</v>
      </c>
    </row>
    <row r="38" spans="2:12" x14ac:dyDescent="0.2">
      <c r="B38" s="11" t="s">
        <v>35</v>
      </c>
      <c r="C38" s="12" t="s">
        <v>36</v>
      </c>
      <c r="D38" s="13" t="s">
        <v>248</v>
      </c>
      <c r="E38" s="16">
        <v>735</v>
      </c>
      <c r="F38" s="16">
        <v>2011</v>
      </c>
      <c r="G38" s="15">
        <v>273680</v>
      </c>
      <c r="L38" s="7"/>
    </row>
    <row r="39" spans="2:12" x14ac:dyDescent="0.2">
      <c r="B39" s="11" t="s">
        <v>129</v>
      </c>
      <c r="C39" s="12" t="s">
        <v>130</v>
      </c>
      <c r="D39" s="13" t="s">
        <v>227</v>
      </c>
      <c r="E39" s="16">
        <v>735</v>
      </c>
      <c r="F39" s="16">
        <v>1386</v>
      </c>
      <c r="G39" s="15">
        <v>188467</v>
      </c>
    </row>
    <row r="40" spans="2:12" x14ac:dyDescent="0.2">
      <c r="B40" s="11" t="s">
        <v>135</v>
      </c>
      <c r="C40" s="12" t="s">
        <v>136</v>
      </c>
      <c r="D40" s="13" t="s">
        <v>247</v>
      </c>
      <c r="E40" s="16">
        <v>731</v>
      </c>
      <c r="F40" s="16">
        <v>1521</v>
      </c>
      <c r="G40" s="15">
        <v>208049</v>
      </c>
    </row>
    <row r="41" spans="2:12" x14ac:dyDescent="0.2">
      <c r="B41" s="11" t="s">
        <v>93</v>
      </c>
      <c r="C41" s="12" t="s">
        <v>94</v>
      </c>
      <c r="D41" s="13" t="s">
        <v>249</v>
      </c>
      <c r="E41" s="16">
        <v>721</v>
      </c>
      <c r="F41" s="16">
        <v>4395</v>
      </c>
      <c r="G41" s="15">
        <v>609313</v>
      </c>
    </row>
    <row r="42" spans="2:12" x14ac:dyDescent="0.2">
      <c r="B42" s="11" t="s">
        <v>155</v>
      </c>
      <c r="C42" s="12" t="s">
        <v>156</v>
      </c>
      <c r="D42" s="13" t="s">
        <v>248</v>
      </c>
      <c r="E42" s="16">
        <v>715</v>
      </c>
      <c r="F42" s="16">
        <v>5481</v>
      </c>
      <c r="G42" s="15">
        <v>766241</v>
      </c>
    </row>
    <row r="43" spans="2:12" x14ac:dyDescent="0.2">
      <c r="B43" s="11" t="s">
        <v>171</v>
      </c>
      <c r="C43" s="12" t="s">
        <v>172</v>
      </c>
      <c r="D43" s="13" t="s">
        <v>229</v>
      </c>
      <c r="E43" s="16">
        <v>703</v>
      </c>
      <c r="F43" s="16">
        <v>8843</v>
      </c>
      <c r="G43" s="15">
        <v>1257594</v>
      </c>
    </row>
    <row r="44" spans="2:12" x14ac:dyDescent="0.2">
      <c r="B44" s="11" t="s">
        <v>57</v>
      </c>
      <c r="C44" s="12" t="s">
        <v>58</v>
      </c>
      <c r="D44" s="17" t="s">
        <v>230</v>
      </c>
      <c r="E44" s="16">
        <v>702</v>
      </c>
      <c r="F44" s="16">
        <v>1698</v>
      </c>
      <c r="G44" s="15">
        <v>241871</v>
      </c>
    </row>
    <row r="45" spans="2:12" x14ac:dyDescent="0.2">
      <c r="B45" s="11" t="s">
        <v>83</v>
      </c>
      <c r="C45" s="12" t="s">
        <v>84</v>
      </c>
      <c r="D45" s="17" t="s">
        <v>228</v>
      </c>
      <c r="E45" s="16">
        <v>696</v>
      </c>
      <c r="F45" s="16">
        <v>1332</v>
      </c>
      <c r="G45" s="15">
        <v>191344</v>
      </c>
    </row>
    <row r="46" spans="2:12" x14ac:dyDescent="0.2">
      <c r="B46" s="11" t="s">
        <v>59</v>
      </c>
      <c r="C46" s="12" t="s">
        <v>267</v>
      </c>
      <c r="D46" s="13" t="s">
        <v>247</v>
      </c>
      <c r="E46" s="16">
        <v>688</v>
      </c>
      <c r="F46" s="16">
        <v>3687</v>
      </c>
      <c r="G46" s="15">
        <v>535780</v>
      </c>
    </row>
    <row r="47" spans="2:12" x14ac:dyDescent="0.2">
      <c r="B47" s="11" t="s">
        <v>153</v>
      </c>
      <c r="C47" s="12" t="s">
        <v>154</v>
      </c>
      <c r="D47" s="13" t="s">
        <v>248</v>
      </c>
      <c r="E47" s="16">
        <v>682</v>
      </c>
      <c r="F47" s="16">
        <v>7652</v>
      </c>
      <c r="G47" s="15">
        <v>1122696</v>
      </c>
    </row>
    <row r="48" spans="2:12" x14ac:dyDescent="0.2">
      <c r="B48" s="11" t="s">
        <v>63</v>
      </c>
      <c r="C48" s="12" t="s">
        <v>64</v>
      </c>
      <c r="D48" s="17" t="s">
        <v>230</v>
      </c>
      <c r="E48" s="16">
        <v>677</v>
      </c>
      <c r="F48" s="16">
        <v>2801</v>
      </c>
      <c r="G48" s="15">
        <v>413684</v>
      </c>
    </row>
    <row r="49" spans="2:12" x14ac:dyDescent="0.2">
      <c r="B49" s="11" t="s">
        <v>119</v>
      </c>
      <c r="C49" s="12" t="s">
        <v>120</v>
      </c>
      <c r="D49" s="13" t="s">
        <v>229</v>
      </c>
      <c r="E49" s="16">
        <v>674</v>
      </c>
      <c r="F49" s="16">
        <v>3358</v>
      </c>
      <c r="G49" s="15">
        <v>497880</v>
      </c>
    </row>
    <row r="50" spans="2:12" x14ac:dyDescent="0.2">
      <c r="B50" s="11" t="s">
        <v>143</v>
      </c>
      <c r="C50" s="12" t="s">
        <v>144</v>
      </c>
      <c r="D50" s="13" t="s">
        <v>225</v>
      </c>
      <c r="E50" s="16">
        <v>672</v>
      </c>
      <c r="F50" s="16">
        <v>9911</v>
      </c>
      <c r="G50" s="15">
        <v>1474943</v>
      </c>
    </row>
    <row r="51" spans="2:12" x14ac:dyDescent="0.2">
      <c r="B51" s="11" t="s">
        <v>23</v>
      </c>
      <c r="C51" s="12" t="s">
        <v>24</v>
      </c>
      <c r="D51" s="13" t="s">
        <v>225</v>
      </c>
      <c r="E51" s="16">
        <v>670</v>
      </c>
      <c r="F51" s="16">
        <v>3591</v>
      </c>
      <c r="G51" s="15">
        <v>535807</v>
      </c>
    </row>
    <row r="52" spans="2:12" x14ac:dyDescent="0.2">
      <c r="B52" s="11" t="s">
        <v>123</v>
      </c>
      <c r="C52" s="12" t="s">
        <v>124</v>
      </c>
      <c r="D52" s="13" t="s">
        <v>227</v>
      </c>
      <c r="E52" s="16">
        <v>670</v>
      </c>
      <c r="F52" s="16">
        <v>1184</v>
      </c>
      <c r="G52" s="15">
        <v>176614</v>
      </c>
    </row>
    <row r="53" spans="2:12" x14ac:dyDescent="0.2">
      <c r="B53" s="11" t="s">
        <v>41</v>
      </c>
      <c r="C53" s="12" t="s">
        <v>42</v>
      </c>
      <c r="D53" s="17" t="s">
        <v>228</v>
      </c>
      <c r="E53" s="16">
        <v>666</v>
      </c>
      <c r="F53" s="16">
        <v>2459</v>
      </c>
      <c r="G53" s="15">
        <v>369302</v>
      </c>
    </row>
    <row r="54" spans="2:12" x14ac:dyDescent="0.2">
      <c r="B54" s="11" t="s">
        <v>33</v>
      </c>
      <c r="C54" s="12" t="s">
        <v>34</v>
      </c>
      <c r="D54" s="17" t="s">
        <v>246</v>
      </c>
      <c r="E54" s="16">
        <v>661</v>
      </c>
      <c r="F54" s="16">
        <v>2164</v>
      </c>
      <c r="G54" s="15">
        <v>327201</v>
      </c>
    </row>
    <row r="55" spans="2:12" x14ac:dyDescent="0.2">
      <c r="B55" s="11" t="s">
        <v>31</v>
      </c>
      <c r="C55" s="12" t="s">
        <v>32</v>
      </c>
      <c r="D55" s="13" t="s">
        <v>226</v>
      </c>
      <c r="E55" s="16">
        <v>659</v>
      </c>
      <c r="F55" s="16">
        <v>7124</v>
      </c>
      <c r="G55" s="15">
        <v>1081455</v>
      </c>
    </row>
    <row r="56" spans="2:12" x14ac:dyDescent="0.2">
      <c r="B56" s="11" t="s">
        <v>111</v>
      </c>
      <c r="C56" s="12" t="s">
        <v>112</v>
      </c>
      <c r="D56" s="17" t="s">
        <v>228</v>
      </c>
      <c r="E56" s="16">
        <v>653</v>
      </c>
      <c r="F56" s="16">
        <v>1124</v>
      </c>
      <c r="G56" s="15">
        <v>172061</v>
      </c>
    </row>
    <row r="57" spans="2:12" x14ac:dyDescent="0.2">
      <c r="B57" s="11" t="s">
        <v>189</v>
      </c>
      <c r="C57" s="12" t="s">
        <v>190</v>
      </c>
      <c r="D57" s="13" t="s">
        <v>234</v>
      </c>
      <c r="E57" s="16">
        <v>652</v>
      </c>
      <c r="F57" s="16">
        <v>4407</v>
      </c>
      <c r="G57" s="15">
        <v>676050</v>
      </c>
    </row>
    <row r="58" spans="2:12" x14ac:dyDescent="0.2">
      <c r="B58" s="11" t="s">
        <v>177</v>
      </c>
      <c r="C58" s="12" t="s">
        <v>178</v>
      </c>
      <c r="D58" s="17" t="s">
        <v>230</v>
      </c>
      <c r="E58" s="16">
        <v>646</v>
      </c>
      <c r="F58" s="16">
        <v>2425</v>
      </c>
      <c r="G58" s="15">
        <v>375517</v>
      </c>
    </row>
    <row r="59" spans="2:12" x14ac:dyDescent="0.2">
      <c r="B59" s="11" t="s">
        <v>103</v>
      </c>
      <c r="C59" s="12" t="s">
        <v>104</v>
      </c>
      <c r="D59" s="17" t="s">
        <v>246</v>
      </c>
      <c r="E59" s="16">
        <v>642</v>
      </c>
      <c r="F59" s="16">
        <v>4891</v>
      </c>
      <c r="G59" s="15">
        <v>761765</v>
      </c>
    </row>
    <row r="60" spans="2:12" x14ac:dyDescent="0.2">
      <c r="B60" s="11" t="s">
        <v>113</v>
      </c>
      <c r="C60" s="12" t="s">
        <v>114</v>
      </c>
      <c r="D60" s="17" t="s">
        <v>230</v>
      </c>
      <c r="E60" s="16">
        <v>634</v>
      </c>
      <c r="F60" s="16">
        <v>2113</v>
      </c>
      <c r="G60" s="15">
        <v>333532</v>
      </c>
    </row>
    <row r="61" spans="2:12" x14ac:dyDescent="0.2">
      <c r="B61" s="11" t="s">
        <v>75</v>
      </c>
      <c r="C61" s="12" t="s">
        <v>76</v>
      </c>
      <c r="D61" s="17" t="s">
        <v>233</v>
      </c>
      <c r="E61" s="18">
        <v>631</v>
      </c>
      <c r="F61" s="16">
        <v>994</v>
      </c>
      <c r="G61" s="15">
        <v>157488</v>
      </c>
    </row>
    <row r="62" spans="2:12" x14ac:dyDescent="0.2">
      <c r="B62" s="11" t="s">
        <v>85</v>
      </c>
      <c r="C62" s="12" t="s">
        <v>86</v>
      </c>
      <c r="D62" s="17" t="s">
        <v>230</v>
      </c>
      <c r="E62" s="16">
        <v>625</v>
      </c>
      <c r="F62" s="16">
        <v>9945</v>
      </c>
      <c r="G62" s="15">
        <v>1590570</v>
      </c>
      <c r="I62" s="7"/>
      <c r="L62" s="7"/>
    </row>
    <row r="63" spans="2:12" x14ac:dyDescent="0.2">
      <c r="B63" s="11" t="s">
        <v>107</v>
      </c>
      <c r="C63" s="12" t="s">
        <v>108</v>
      </c>
      <c r="D63" s="13" t="s">
        <v>275</v>
      </c>
      <c r="E63" s="16">
        <v>621</v>
      </c>
      <c r="F63" s="16">
        <v>8679</v>
      </c>
      <c r="G63" s="15">
        <v>1397437</v>
      </c>
    </row>
    <row r="64" spans="2:12" x14ac:dyDescent="0.2">
      <c r="B64" s="11" t="s">
        <v>133</v>
      </c>
      <c r="C64" s="12" t="s">
        <v>134</v>
      </c>
      <c r="D64" s="13" t="s">
        <v>248</v>
      </c>
      <c r="E64" s="16">
        <v>613</v>
      </c>
      <c r="F64" s="16">
        <v>6384</v>
      </c>
      <c r="G64" s="15">
        <v>1041050</v>
      </c>
      <c r="L64" s="7"/>
    </row>
    <row r="65" spans="2:7" x14ac:dyDescent="0.2">
      <c r="B65" s="11" t="s">
        <v>137</v>
      </c>
      <c r="C65" s="12" t="s">
        <v>138</v>
      </c>
      <c r="D65" s="13" t="s">
        <v>225</v>
      </c>
      <c r="E65" s="16">
        <v>611</v>
      </c>
      <c r="F65" s="16">
        <v>15957</v>
      </c>
      <c r="G65" s="15">
        <v>2612189</v>
      </c>
    </row>
    <row r="66" spans="2:7" x14ac:dyDescent="0.2">
      <c r="B66" s="11" t="s">
        <v>185</v>
      </c>
      <c r="C66" s="12" t="s">
        <v>186</v>
      </c>
      <c r="D66" s="13" t="s">
        <v>226</v>
      </c>
      <c r="E66" s="16">
        <v>608</v>
      </c>
      <c r="F66" s="16">
        <v>6475</v>
      </c>
      <c r="G66" s="15">
        <v>1064536</v>
      </c>
    </row>
    <row r="67" spans="2:7" x14ac:dyDescent="0.2">
      <c r="B67" s="11" t="s">
        <v>163</v>
      </c>
      <c r="C67" s="12" t="s">
        <v>164</v>
      </c>
      <c r="D67" s="13" t="s">
        <v>234</v>
      </c>
      <c r="E67" s="16">
        <v>594</v>
      </c>
      <c r="F67" s="16">
        <v>3370</v>
      </c>
      <c r="G67" s="15">
        <v>567779</v>
      </c>
    </row>
    <row r="68" spans="2:7" x14ac:dyDescent="0.2">
      <c r="B68" s="11" t="s">
        <v>101</v>
      </c>
      <c r="C68" s="12" t="s">
        <v>102</v>
      </c>
      <c r="D68" s="13" t="s">
        <v>249</v>
      </c>
      <c r="E68" s="16">
        <v>592</v>
      </c>
      <c r="F68" s="16">
        <v>1972</v>
      </c>
      <c r="G68" s="15">
        <v>333018</v>
      </c>
    </row>
    <row r="69" spans="2:7" x14ac:dyDescent="0.2">
      <c r="B69" s="11" t="s">
        <v>161</v>
      </c>
      <c r="C69" s="12" t="s">
        <v>162</v>
      </c>
      <c r="D69" s="13" t="s">
        <v>247</v>
      </c>
      <c r="E69" s="16">
        <v>583</v>
      </c>
      <c r="F69" s="16">
        <v>3232</v>
      </c>
      <c r="G69" s="15">
        <v>554124</v>
      </c>
    </row>
    <row r="70" spans="2:7" x14ac:dyDescent="0.2">
      <c r="B70" s="11" t="s">
        <v>191</v>
      </c>
      <c r="C70" s="12" t="s">
        <v>192</v>
      </c>
      <c r="D70" s="17" t="s">
        <v>230</v>
      </c>
      <c r="E70" s="16">
        <v>572</v>
      </c>
      <c r="F70" s="16">
        <v>2501</v>
      </c>
      <c r="G70" s="15">
        <v>437198</v>
      </c>
    </row>
    <row r="71" spans="2:7" x14ac:dyDescent="0.2">
      <c r="B71" s="11" t="s">
        <v>71</v>
      </c>
      <c r="C71" s="12" t="s">
        <v>72</v>
      </c>
      <c r="D71" s="13" t="s">
        <v>249</v>
      </c>
      <c r="E71" s="16">
        <v>567</v>
      </c>
      <c r="F71" s="16">
        <v>2464</v>
      </c>
      <c r="G71" s="15">
        <v>434254</v>
      </c>
    </row>
    <row r="72" spans="2:7" x14ac:dyDescent="0.2">
      <c r="B72" s="11" t="s">
        <v>199</v>
      </c>
      <c r="C72" s="12" t="s">
        <v>200</v>
      </c>
      <c r="D72" s="13" t="s">
        <v>247</v>
      </c>
      <c r="E72" s="16">
        <v>564</v>
      </c>
      <c r="F72" s="16">
        <v>815</v>
      </c>
      <c r="G72" s="15">
        <v>144496</v>
      </c>
    </row>
    <row r="73" spans="2:7" x14ac:dyDescent="0.2">
      <c r="B73" s="11" t="s">
        <v>209</v>
      </c>
      <c r="C73" s="12" t="s">
        <v>268</v>
      </c>
      <c r="D73" s="13" t="s">
        <v>235</v>
      </c>
      <c r="E73" s="16">
        <v>564</v>
      </c>
      <c r="F73" s="16">
        <v>6954</v>
      </c>
      <c r="G73" s="15">
        <v>1233843</v>
      </c>
    </row>
    <row r="74" spans="2:7" x14ac:dyDescent="0.2">
      <c r="B74" s="11" t="s">
        <v>69</v>
      </c>
      <c r="C74" s="12" t="s">
        <v>70</v>
      </c>
      <c r="D74" s="13" t="s">
        <v>229</v>
      </c>
      <c r="E74" s="16">
        <v>559</v>
      </c>
      <c r="F74" s="16">
        <v>3395</v>
      </c>
      <c r="G74" s="15">
        <v>607738</v>
      </c>
    </row>
    <row r="75" spans="2:7" x14ac:dyDescent="0.2">
      <c r="B75" s="11" t="s">
        <v>99</v>
      </c>
      <c r="C75" s="12" t="s">
        <v>100</v>
      </c>
      <c r="D75" s="17" t="s">
        <v>230</v>
      </c>
      <c r="E75" s="16">
        <v>557</v>
      </c>
      <c r="F75" s="16">
        <v>2280</v>
      </c>
      <c r="G75" s="15">
        <v>409211</v>
      </c>
    </row>
    <row r="76" spans="2:7" x14ac:dyDescent="0.2">
      <c r="B76" s="11" t="s">
        <v>91</v>
      </c>
      <c r="C76" s="12" t="s">
        <v>92</v>
      </c>
      <c r="D76" s="13" t="s">
        <v>249</v>
      </c>
      <c r="E76" s="16">
        <v>554</v>
      </c>
      <c r="F76" s="16">
        <v>1221</v>
      </c>
      <c r="G76" s="15">
        <v>220530</v>
      </c>
    </row>
    <row r="77" spans="2:7" x14ac:dyDescent="0.2">
      <c r="B77" s="11" t="s">
        <v>125</v>
      </c>
      <c r="C77" s="12" t="s">
        <v>126</v>
      </c>
      <c r="D77" s="13" t="s">
        <v>275</v>
      </c>
      <c r="E77" s="16">
        <v>552</v>
      </c>
      <c r="F77" s="16">
        <v>1695</v>
      </c>
      <c r="G77" s="15">
        <v>307014</v>
      </c>
    </row>
    <row r="78" spans="2:7" x14ac:dyDescent="0.2">
      <c r="B78" s="11" t="s">
        <v>165</v>
      </c>
      <c r="C78" s="12" t="s">
        <v>166</v>
      </c>
      <c r="D78" s="17" t="s">
        <v>246</v>
      </c>
      <c r="E78" s="16">
        <v>548</v>
      </c>
      <c r="F78" s="16">
        <v>2368</v>
      </c>
      <c r="G78" s="15">
        <v>432013</v>
      </c>
    </row>
    <row r="79" spans="2:7" x14ac:dyDescent="0.2">
      <c r="B79" s="11" t="s">
        <v>216</v>
      </c>
      <c r="C79" s="12" t="s">
        <v>217</v>
      </c>
      <c r="D79" s="17" t="s">
        <v>217</v>
      </c>
      <c r="E79" s="16">
        <v>547</v>
      </c>
      <c r="F79" s="16">
        <v>4707</v>
      </c>
      <c r="G79" s="15">
        <v>860815</v>
      </c>
    </row>
    <row r="80" spans="2:7" x14ac:dyDescent="0.2">
      <c r="B80" s="11" t="s">
        <v>117</v>
      </c>
      <c r="C80" s="12" t="s">
        <v>118</v>
      </c>
      <c r="D80" s="13" t="s">
        <v>275</v>
      </c>
      <c r="E80" s="16">
        <v>545</v>
      </c>
      <c r="F80" s="16">
        <v>4456</v>
      </c>
      <c r="G80" s="15">
        <v>817518</v>
      </c>
    </row>
    <row r="81" spans="2:7" x14ac:dyDescent="0.2">
      <c r="B81" s="11" t="s">
        <v>175</v>
      </c>
      <c r="C81" s="12" t="s">
        <v>176</v>
      </c>
      <c r="D81" s="13" t="s">
        <v>235</v>
      </c>
      <c r="E81" s="16">
        <v>545</v>
      </c>
      <c r="F81" s="16">
        <v>7825</v>
      </c>
      <c r="G81" s="15">
        <v>1434980</v>
      </c>
    </row>
    <row r="82" spans="2:7" x14ac:dyDescent="0.2">
      <c r="B82" s="11" t="s">
        <v>65</v>
      </c>
      <c r="C82" s="12" t="s">
        <v>66</v>
      </c>
      <c r="D82" s="13" t="s">
        <v>247</v>
      </c>
      <c r="E82" s="16">
        <v>538</v>
      </c>
      <c r="F82" s="16">
        <v>2906</v>
      </c>
      <c r="G82" s="15">
        <v>539925</v>
      </c>
    </row>
    <row r="83" spans="2:7" x14ac:dyDescent="0.2">
      <c r="B83" s="11" t="s">
        <v>127</v>
      </c>
      <c r="C83" s="12" t="s">
        <v>128</v>
      </c>
      <c r="D83" s="13" t="s">
        <v>248</v>
      </c>
      <c r="E83" s="16">
        <v>537</v>
      </c>
      <c r="F83" s="16">
        <v>3942</v>
      </c>
      <c r="G83" s="15">
        <v>733753</v>
      </c>
    </row>
    <row r="84" spans="2:7" x14ac:dyDescent="0.2">
      <c r="B84" s="11" t="s">
        <v>109</v>
      </c>
      <c r="C84" s="12" t="s">
        <v>110</v>
      </c>
      <c r="D84" s="13" t="s">
        <v>249</v>
      </c>
      <c r="E84" s="16">
        <v>527</v>
      </c>
      <c r="F84" s="16">
        <v>3579</v>
      </c>
      <c r="G84" s="15">
        <v>679001</v>
      </c>
    </row>
    <row r="85" spans="2:7" x14ac:dyDescent="0.2">
      <c r="B85" s="11" t="s">
        <v>201</v>
      </c>
      <c r="C85" s="12" t="s">
        <v>202</v>
      </c>
      <c r="D85" s="13" t="s">
        <v>235</v>
      </c>
      <c r="E85" s="16">
        <v>527</v>
      </c>
      <c r="F85" s="16">
        <v>6855</v>
      </c>
      <c r="G85" s="15">
        <v>1301545</v>
      </c>
    </row>
    <row r="86" spans="2:7" x14ac:dyDescent="0.2">
      <c r="B86" s="11" t="s">
        <v>47</v>
      </c>
      <c r="C86" s="12" t="s">
        <v>48</v>
      </c>
      <c r="D86" s="13" t="s">
        <v>229</v>
      </c>
      <c r="E86" s="16">
        <v>521</v>
      </c>
      <c r="F86" s="16">
        <v>3621</v>
      </c>
      <c r="G86" s="15">
        <v>695450</v>
      </c>
    </row>
    <row r="87" spans="2:7" x14ac:dyDescent="0.2">
      <c r="B87" s="11" t="s">
        <v>167</v>
      </c>
      <c r="C87" s="12" t="s">
        <v>168</v>
      </c>
      <c r="D87" s="17" t="s">
        <v>246</v>
      </c>
      <c r="E87" s="16">
        <v>519</v>
      </c>
      <c r="F87" s="16">
        <v>4245</v>
      </c>
      <c r="G87" s="15">
        <v>818109</v>
      </c>
    </row>
    <row r="88" spans="2:7" x14ac:dyDescent="0.2">
      <c r="B88" s="11" t="s">
        <v>121</v>
      </c>
      <c r="C88" s="12" t="s">
        <v>122</v>
      </c>
      <c r="D88" s="13" t="s">
        <v>248</v>
      </c>
      <c r="E88" s="16">
        <v>517</v>
      </c>
      <c r="F88" s="16">
        <v>2964</v>
      </c>
      <c r="G88" s="15">
        <v>573247</v>
      </c>
    </row>
    <row r="89" spans="2:7" x14ac:dyDescent="0.2">
      <c r="B89" s="11" t="s">
        <v>183</v>
      </c>
      <c r="C89" s="12" t="s">
        <v>184</v>
      </c>
      <c r="D89" s="17" t="s">
        <v>228</v>
      </c>
      <c r="E89" s="16">
        <v>514</v>
      </c>
      <c r="F89" s="16">
        <v>1338</v>
      </c>
      <c r="G89" s="15">
        <v>260288</v>
      </c>
    </row>
    <row r="90" spans="2:7" x14ac:dyDescent="0.2">
      <c r="B90" s="11" t="s">
        <v>179</v>
      </c>
      <c r="C90" s="12" t="s">
        <v>180</v>
      </c>
      <c r="D90" s="13" t="s">
        <v>225</v>
      </c>
      <c r="E90" s="16">
        <v>485</v>
      </c>
      <c r="F90" s="16">
        <v>2768</v>
      </c>
      <c r="G90" s="15">
        <v>570899</v>
      </c>
    </row>
    <row r="91" spans="2:7" x14ac:dyDescent="0.2">
      <c r="B91" s="11" t="s">
        <v>173</v>
      </c>
      <c r="C91" s="12" t="s">
        <v>174</v>
      </c>
      <c r="D91" s="13" t="s">
        <v>235</v>
      </c>
      <c r="E91" s="16">
        <v>477</v>
      </c>
      <c r="F91" s="16">
        <v>6733</v>
      </c>
      <c r="G91" s="15">
        <v>1412088</v>
      </c>
    </row>
    <row r="92" spans="2:7" x14ac:dyDescent="0.2">
      <c r="B92" s="11" t="s">
        <v>203</v>
      </c>
      <c r="C92" s="12" t="s">
        <v>204</v>
      </c>
      <c r="D92" s="13" t="s">
        <v>235</v>
      </c>
      <c r="E92" s="16">
        <v>473</v>
      </c>
      <c r="F92" s="16">
        <v>7608</v>
      </c>
      <c r="G92" s="15">
        <v>1609575</v>
      </c>
    </row>
    <row r="93" spans="2:7" x14ac:dyDescent="0.2">
      <c r="B93" s="11" t="s">
        <v>37</v>
      </c>
      <c r="C93" s="12" t="s">
        <v>38</v>
      </c>
      <c r="D93" s="17" t="s">
        <v>228</v>
      </c>
      <c r="E93" s="16">
        <v>468</v>
      </c>
      <c r="F93" s="16">
        <v>714</v>
      </c>
      <c r="G93" s="15">
        <v>152482</v>
      </c>
    </row>
    <row r="94" spans="2:7" x14ac:dyDescent="0.2">
      <c r="B94" s="11" t="s">
        <v>139</v>
      </c>
      <c r="C94" s="12" t="s">
        <v>140</v>
      </c>
      <c r="D94" s="13" t="s">
        <v>225</v>
      </c>
      <c r="E94" s="16">
        <v>463</v>
      </c>
      <c r="F94" s="16">
        <v>3831</v>
      </c>
      <c r="G94" s="15">
        <v>827465</v>
      </c>
    </row>
    <row r="95" spans="2:7" x14ac:dyDescent="0.2">
      <c r="B95" s="11" t="s">
        <v>95</v>
      </c>
      <c r="C95" s="12" t="s">
        <v>96</v>
      </c>
      <c r="D95" s="17" t="s">
        <v>246</v>
      </c>
      <c r="E95" s="16">
        <v>460</v>
      </c>
      <c r="F95" s="16">
        <v>5820</v>
      </c>
      <c r="G95" s="15">
        <v>1265869</v>
      </c>
    </row>
    <row r="96" spans="2:7" x14ac:dyDescent="0.2">
      <c r="B96" s="11" t="s">
        <v>141</v>
      </c>
      <c r="C96" s="12" t="s">
        <v>142</v>
      </c>
      <c r="D96" s="13" t="s">
        <v>229</v>
      </c>
      <c r="E96" s="16">
        <v>457</v>
      </c>
      <c r="F96" s="16">
        <v>1298</v>
      </c>
      <c r="G96" s="15">
        <v>283960</v>
      </c>
    </row>
    <row r="97" spans="2:7" x14ac:dyDescent="0.2">
      <c r="B97" s="11" t="s">
        <v>195</v>
      </c>
      <c r="C97" s="12" t="s">
        <v>196</v>
      </c>
      <c r="D97" s="13" t="s">
        <v>248</v>
      </c>
      <c r="E97" s="16">
        <v>453</v>
      </c>
      <c r="F97" s="16">
        <v>1663</v>
      </c>
      <c r="G97" s="15">
        <v>367404</v>
      </c>
    </row>
    <row r="98" spans="2:7" x14ac:dyDescent="0.2">
      <c r="B98" s="11" t="s">
        <v>210</v>
      </c>
      <c r="C98" s="12" t="s">
        <v>211</v>
      </c>
      <c r="D98" s="17" t="s">
        <v>211</v>
      </c>
      <c r="E98" s="16">
        <v>446</v>
      </c>
      <c r="F98" s="16">
        <v>1756</v>
      </c>
      <c r="G98" s="15">
        <v>393640</v>
      </c>
    </row>
    <row r="99" spans="2:7" x14ac:dyDescent="0.2">
      <c r="B99" s="11" t="s">
        <v>212</v>
      </c>
      <c r="C99" s="12" t="s">
        <v>213</v>
      </c>
      <c r="D99" s="17" t="s">
        <v>213</v>
      </c>
      <c r="E99" s="16">
        <v>441</v>
      </c>
      <c r="F99" s="16">
        <v>1651</v>
      </c>
      <c r="G99" s="15">
        <v>374780</v>
      </c>
    </row>
    <row r="100" spans="2:7" x14ac:dyDescent="0.2">
      <c r="B100" s="11" t="s">
        <v>67</v>
      </c>
      <c r="C100" s="12" t="s">
        <v>68</v>
      </c>
      <c r="D100" s="17" t="s">
        <v>246</v>
      </c>
      <c r="E100" s="16">
        <v>425</v>
      </c>
      <c r="F100" s="16">
        <v>2178</v>
      </c>
      <c r="G100" s="15">
        <v>512518</v>
      </c>
    </row>
    <row r="101" spans="2:7" x14ac:dyDescent="0.2">
      <c r="B101" s="11" t="s">
        <v>205</v>
      </c>
      <c r="C101" s="12" t="s">
        <v>206</v>
      </c>
      <c r="D101" s="13" t="s">
        <v>235</v>
      </c>
      <c r="E101" s="16">
        <v>407</v>
      </c>
      <c r="F101" s="16">
        <v>6624</v>
      </c>
      <c r="G101" s="15">
        <v>1628410</v>
      </c>
    </row>
    <row r="102" spans="2:7" x14ac:dyDescent="0.2">
      <c r="B102" s="11" t="s">
        <v>21</v>
      </c>
      <c r="C102" s="12" t="s">
        <v>22</v>
      </c>
      <c r="D102" s="17" t="s">
        <v>246</v>
      </c>
      <c r="E102" s="16">
        <v>359</v>
      </c>
      <c r="F102" s="16">
        <v>2315</v>
      </c>
      <c r="G102" s="15">
        <v>643977</v>
      </c>
    </row>
    <row r="103" spans="2:7" x14ac:dyDescent="0.2">
      <c r="B103" s="11" t="s">
        <v>39</v>
      </c>
      <c r="C103" s="12" t="s">
        <v>40</v>
      </c>
      <c r="D103" s="13" t="s">
        <v>248</v>
      </c>
      <c r="E103" s="16">
        <v>313</v>
      </c>
      <c r="F103" s="16">
        <v>973</v>
      </c>
      <c r="G103" s="15">
        <v>310912</v>
      </c>
    </row>
    <row r="104" spans="2:7" x14ac:dyDescent="0.2">
      <c r="B104" s="11" t="s">
        <v>214</v>
      </c>
      <c r="C104" s="12" t="s">
        <v>215</v>
      </c>
      <c r="D104" s="17" t="s">
        <v>215</v>
      </c>
      <c r="E104" s="16">
        <v>85</v>
      </c>
      <c r="F104" s="16">
        <v>234</v>
      </c>
      <c r="G104" s="15">
        <v>274153</v>
      </c>
    </row>
    <row r="107" spans="2:7" x14ac:dyDescent="0.2">
      <c r="B107" s="4" t="s">
        <v>276</v>
      </c>
    </row>
    <row r="108" spans="2:7" x14ac:dyDescent="0.2">
      <c r="B108" s="4" t="s">
        <v>277</v>
      </c>
    </row>
    <row r="109" spans="2:7" x14ac:dyDescent="0.2">
      <c r="B109" s="4" t="s">
        <v>278</v>
      </c>
    </row>
  </sheetData>
  <sortState ref="B4:G103">
    <sortCondition descending="1" ref="E4:E103"/>
  </sortState>
  <mergeCells count="1">
    <mergeCell ref="I30:Q31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4"/>
  <sheetViews>
    <sheetView showGridLines="0" zoomScaleNormal="100" workbookViewId="0">
      <selection activeCell="I15" sqref="I15"/>
    </sheetView>
  </sheetViews>
  <sheetFormatPr baseColWidth="10" defaultColWidth="11.42578125" defaultRowHeight="11.25" x14ac:dyDescent="0.2"/>
  <cols>
    <col min="1" max="1" width="3.7109375" style="4" customWidth="1"/>
    <col min="2" max="2" width="11.42578125" style="4"/>
    <col min="3" max="3" width="24.28515625" style="4" bestFit="1" customWidth="1"/>
    <col min="4" max="4" width="24.28515625" style="4" customWidth="1"/>
    <col min="5" max="5" width="14.85546875" style="4" bestFit="1" customWidth="1"/>
    <col min="6" max="6" width="17.42578125" style="4" bestFit="1" customWidth="1"/>
    <col min="7" max="7" width="13.140625" style="4" bestFit="1" customWidth="1"/>
    <col min="8" max="16384" width="11.42578125" style="4"/>
  </cols>
  <sheetData>
    <row r="1" spans="2:7" ht="8.25" customHeight="1" x14ac:dyDescent="0.2"/>
    <row r="2" spans="2:7" x14ac:dyDescent="0.2">
      <c r="B2" s="3" t="s">
        <v>281</v>
      </c>
    </row>
    <row r="4" spans="2:7" ht="22.5" x14ac:dyDescent="0.2">
      <c r="B4" s="8" t="s">
        <v>218</v>
      </c>
      <c r="C4" s="9" t="s">
        <v>219</v>
      </c>
      <c r="D4" s="9" t="s">
        <v>223</v>
      </c>
      <c r="E4" s="9" t="s">
        <v>220</v>
      </c>
      <c r="F4" s="10" t="s">
        <v>221</v>
      </c>
      <c r="G4" s="10" t="s">
        <v>222</v>
      </c>
    </row>
    <row r="5" spans="2:7" x14ac:dyDescent="0.2">
      <c r="B5" s="11" t="s">
        <v>119</v>
      </c>
      <c r="C5" s="12" t="s">
        <v>120</v>
      </c>
      <c r="D5" s="13" t="s">
        <v>229</v>
      </c>
      <c r="E5" s="16">
        <v>5188</v>
      </c>
      <c r="F5" s="16">
        <v>25830</v>
      </c>
      <c r="G5" s="15">
        <v>497880</v>
      </c>
    </row>
    <row r="6" spans="2:7" x14ac:dyDescent="0.2">
      <c r="B6" s="11" t="s">
        <v>141</v>
      </c>
      <c r="C6" s="12" t="s">
        <v>142</v>
      </c>
      <c r="D6" s="13" t="s">
        <v>229</v>
      </c>
      <c r="E6" s="16">
        <v>5086</v>
      </c>
      <c r="F6" s="16">
        <v>14441</v>
      </c>
      <c r="G6" s="15">
        <v>283960</v>
      </c>
    </row>
    <row r="7" spans="2:7" x14ac:dyDescent="0.2">
      <c r="B7" s="11" t="s">
        <v>169</v>
      </c>
      <c r="C7" s="12" t="s">
        <v>170</v>
      </c>
      <c r="D7" s="13" t="s">
        <v>235</v>
      </c>
      <c r="E7" s="16">
        <v>5025</v>
      </c>
      <c r="F7" s="16">
        <v>109639</v>
      </c>
      <c r="G7" s="15">
        <v>2181866</v>
      </c>
    </row>
    <row r="8" spans="2:7" x14ac:dyDescent="0.2">
      <c r="B8" s="11" t="s">
        <v>193</v>
      </c>
      <c r="C8" s="12" t="s">
        <v>194</v>
      </c>
      <c r="D8" s="17" t="s">
        <v>230</v>
      </c>
      <c r="E8" s="16">
        <v>4820</v>
      </c>
      <c r="F8" s="16">
        <v>18064</v>
      </c>
      <c r="G8" s="15">
        <v>374759</v>
      </c>
    </row>
    <row r="9" spans="2:7" x14ac:dyDescent="0.2">
      <c r="B9" s="11" t="s">
        <v>115</v>
      </c>
      <c r="C9" s="12" t="s">
        <v>116</v>
      </c>
      <c r="D9" s="17" t="s">
        <v>228</v>
      </c>
      <c r="E9" s="16">
        <v>4766</v>
      </c>
      <c r="F9" s="16">
        <v>3613</v>
      </c>
      <c r="G9" s="15">
        <v>75810</v>
      </c>
    </row>
    <row r="10" spans="2:7" x14ac:dyDescent="0.2">
      <c r="B10" s="11" t="s">
        <v>127</v>
      </c>
      <c r="C10" s="12" t="s">
        <v>128</v>
      </c>
      <c r="D10" s="13" t="s">
        <v>248</v>
      </c>
      <c r="E10" s="16">
        <v>4483</v>
      </c>
      <c r="F10" s="16">
        <v>32894</v>
      </c>
      <c r="G10" s="15">
        <v>733753</v>
      </c>
    </row>
    <row r="11" spans="2:7" x14ac:dyDescent="0.2">
      <c r="B11" s="11" t="s">
        <v>181</v>
      </c>
      <c r="C11" s="12" t="s">
        <v>182</v>
      </c>
      <c r="D11" s="17" t="s">
        <v>228</v>
      </c>
      <c r="E11" s="16">
        <v>4464</v>
      </c>
      <c r="F11" s="16">
        <v>17446</v>
      </c>
      <c r="G11" s="15">
        <v>390859</v>
      </c>
    </row>
    <row r="12" spans="2:7" x14ac:dyDescent="0.2">
      <c r="B12" s="11" t="s">
        <v>131</v>
      </c>
      <c r="C12" s="12" t="s">
        <v>132</v>
      </c>
      <c r="D12" s="13" t="s">
        <v>232</v>
      </c>
      <c r="E12" s="16">
        <v>4439</v>
      </c>
      <c r="F12" s="16">
        <v>33328</v>
      </c>
      <c r="G12" s="15">
        <v>750828</v>
      </c>
    </row>
    <row r="13" spans="2:7" x14ac:dyDescent="0.2">
      <c r="B13" s="11" t="s">
        <v>60</v>
      </c>
      <c r="C13" s="12" t="s">
        <v>266</v>
      </c>
      <c r="D13" s="13" t="s">
        <v>232</v>
      </c>
      <c r="E13" s="16">
        <v>4411</v>
      </c>
      <c r="F13" s="16">
        <v>26410</v>
      </c>
      <c r="G13" s="15">
        <v>598722</v>
      </c>
    </row>
    <row r="14" spans="2:7" x14ac:dyDescent="0.2">
      <c r="B14" s="11" t="s">
        <v>43</v>
      </c>
      <c r="C14" s="12" t="s">
        <v>44</v>
      </c>
      <c r="D14" s="17" t="s">
        <v>228</v>
      </c>
      <c r="E14" s="16">
        <v>4406</v>
      </c>
      <c r="F14" s="16">
        <v>12360</v>
      </c>
      <c r="G14" s="15">
        <v>280517</v>
      </c>
    </row>
    <row r="15" spans="2:7" x14ac:dyDescent="0.2">
      <c r="B15" s="11" t="s">
        <v>149</v>
      </c>
      <c r="C15" s="12" t="s">
        <v>150</v>
      </c>
      <c r="D15" s="17" t="s">
        <v>228</v>
      </c>
      <c r="E15" s="16">
        <v>4362</v>
      </c>
      <c r="F15" s="16">
        <v>9940</v>
      </c>
      <c r="G15" s="15">
        <v>227870</v>
      </c>
    </row>
    <row r="16" spans="2:7" x14ac:dyDescent="0.2">
      <c r="B16" s="11" t="s">
        <v>191</v>
      </c>
      <c r="C16" s="12" t="s">
        <v>192</v>
      </c>
      <c r="D16" s="17" t="s">
        <v>230</v>
      </c>
      <c r="E16" s="16">
        <v>4277</v>
      </c>
      <c r="F16" s="16">
        <v>18701</v>
      </c>
      <c r="G16" s="15">
        <v>437198</v>
      </c>
    </row>
    <row r="17" spans="2:7" x14ac:dyDescent="0.2">
      <c r="B17" s="11" t="s">
        <v>129</v>
      </c>
      <c r="C17" s="12" t="s">
        <v>130</v>
      </c>
      <c r="D17" s="13" t="s">
        <v>248</v>
      </c>
      <c r="E17" s="16">
        <v>4250</v>
      </c>
      <c r="F17" s="16">
        <v>8009</v>
      </c>
      <c r="G17" s="15">
        <v>188467</v>
      </c>
    </row>
    <row r="18" spans="2:7" x14ac:dyDescent="0.2">
      <c r="B18" s="11" t="s">
        <v>195</v>
      </c>
      <c r="C18" s="12" t="s">
        <v>196</v>
      </c>
      <c r="D18" s="13" t="s">
        <v>248</v>
      </c>
      <c r="E18" s="16">
        <v>4214</v>
      </c>
      <c r="F18" s="16">
        <v>15483</v>
      </c>
      <c r="G18" s="15">
        <v>367404</v>
      </c>
    </row>
    <row r="19" spans="2:7" x14ac:dyDescent="0.2">
      <c r="B19" s="11" t="s">
        <v>111</v>
      </c>
      <c r="C19" s="12" t="s">
        <v>112</v>
      </c>
      <c r="D19" s="17" t="s">
        <v>228</v>
      </c>
      <c r="E19" s="16">
        <v>4168</v>
      </c>
      <c r="F19" s="16">
        <v>7171</v>
      </c>
      <c r="G19" s="15">
        <v>172061</v>
      </c>
    </row>
    <row r="20" spans="2:7" x14ac:dyDescent="0.2">
      <c r="B20" s="11" t="s">
        <v>137</v>
      </c>
      <c r="C20" s="12" t="s">
        <v>138</v>
      </c>
      <c r="D20" s="13" t="s">
        <v>225</v>
      </c>
      <c r="E20" s="16">
        <v>4165</v>
      </c>
      <c r="F20" s="16">
        <v>108797</v>
      </c>
      <c r="G20" s="15">
        <v>2612189</v>
      </c>
    </row>
    <row r="21" spans="2:7" x14ac:dyDescent="0.2">
      <c r="B21" s="11" t="s">
        <v>55</v>
      </c>
      <c r="C21" s="12" t="s">
        <v>56</v>
      </c>
      <c r="D21" s="13" t="s">
        <v>249</v>
      </c>
      <c r="E21" s="16">
        <v>4153</v>
      </c>
      <c r="F21" s="16">
        <v>12715</v>
      </c>
      <c r="G21" s="15">
        <v>306186</v>
      </c>
    </row>
    <row r="22" spans="2:7" x14ac:dyDescent="0.2">
      <c r="B22" s="11" t="s">
        <v>135</v>
      </c>
      <c r="C22" s="12" t="s">
        <v>136</v>
      </c>
      <c r="D22" s="13" t="s">
        <v>247</v>
      </c>
      <c r="E22" s="16">
        <v>4127</v>
      </c>
      <c r="F22" s="16">
        <v>8586</v>
      </c>
      <c r="G22" s="15">
        <v>208049</v>
      </c>
    </row>
    <row r="23" spans="2:7" x14ac:dyDescent="0.2">
      <c r="B23" s="11" t="s">
        <v>207</v>
      </c>
      <c r="C23" s="12" t="s">
        <v>208</v>
      </c>
      <c r="D23" s="13" t="s">
        <v>235</v>
      </c>
      <c r="E23" s="16">
        <v>4051</v>
      </c>
      <c r="F23" s="16">
        <v>56370</v>
      </c>
      <c r="G23" s="15">
        <v>1391558</v>
      </c>
    </row>
    <row r="24" spans="2:7" x14ac:dyDescent="0.2">
      <c r="B24" s="11" t="s">
        <v>171</v>
      </c>
      <c r="C24" s="12" t="s">
        <v>172</v>
      </c>
      <c r="D24" s="13" t="s">
        <v>229</v>
      </c>
      <c r="E24" s="16">
        <v>3817</v>
      </c>
      <c r="F24" s="16">
        <v>48007</v>
      </c>
      <c r="G24" s="15">
        <v>1257594</v>
      </c>
    </row>
    <row r="25" spans="2:7" x14ac:dyDescent="0.2">
      <c r="B25" s="11" t="s">
        <v>51</v>
      </c>
      <c r="C25" s="12" t="s">
        <v>52</v>
      </c>
      <c r="D25" s="17" t="s">
        <v>230</v>
      </c>
      <c r="E25" s="16">
        <v>3805</v>
      </c>
      <c r="F25" s="16">
        <v>13419</v>
      </c>
      <c r="G25" s="15">
        <v>352656</v>
      </c>
    </row>
    <row r="26" spans="2:7" x14ac:dyDescent="0.2">
      <c r="B26" s="11" t="s">
        <v>27</v>
      </c>
      <c r="C26" s="12" t="s">
        <v>28</v>
      </c>
      <c r="D26" s="13" t="s">
        <v>226</v>
      </c>
      <c r="E26" s="16">
        <v>3770</v>
      </c>
      <c r="F26" s="16">
        <v>6098</v>
      </c>
      <c r="G26" s="15">
        <v>161767</v>
      </c>
    </row>
    <row r="27" spans="2:7" x14ac:dyDescent="0.2">
      <c r="B27" s="11" t="s">
        <v>177</v>
      </c>
      <c r="C27" s="12" t="s">
        <v>178</v>
      </c>
      <c r="D27" s="17" t="s">
        <v>230</v>
      </c>
      <c r="E27" s="16">
        <v>3760</v>
      </c>
      <c r="F27" s="16">
        <v>14120</v>
      </c>
      <c r="G27" s="15">
        <v>375517</v>
      </c>
    </row>
    <row r="28" spans="2:7" x14ac:dyDescent="0.2">
      <c r="B28" s="11" t="s">
        <v>197</v>
      </c>
      <c r="C28" s="12" t="s">
        <v>198</v>
      </c>
      <c r="D28" s="13" t="s">
        <v>247</v>
      </c>
      <c r="E28" s="16">
        <v>3750</v>
      </c>
      <c r="F28" s="16">
        <v>12729</v>
      </c>
      <c r="G28" s="15">
        <v>339413</v>
      </c>
    </row>
    <row r="29" spans="2:7" x14ac:dyDescent="0.2">
      <c r="B29" s="11" t="s">
        <v>187</v>
      </c>
      <c r="C29" s="12" t="s">
        <v>188</v>
      </c>
      <c r="D29" s="13" t="s">
        <v>226</v>
      </c>
      <c r="E29" s="16">
        <v>3702</v>
      </c>
      <c r="F29" s="16">
        <v>20854</v>
      </c>
      <c r="G29" s="15">
        <v>563386</v>
      </c>
    </row>
    <row r="30" spans="2:7" x14ac:dyDescent="0.2">
      <c r="B30" s="11" t="s">
        <v>63</v>
      </c>
      <c r="C30" s="12" t="s">
        <v>64</v>
      </c>
      <c r="D30" s="17" t="s">
        <v>230</v>
      </c>
      <c r="E30" s="16">
        <v>3662</v>
      </c>
      <c r="F30" s="16">
        <v>15151</v>
      </c>
      <c r="G30" s="15">
        <v>413684</v>
      </c>
    </row>
    <row r="31" spans="2:7" x14ac:dyDescent="0.2">
      <c r="B31" s="11" t="s">
        <v>37</v>
      </c>
      <c r="C31" s="12" t="s">
        <v>38</v>
      </c>
      <c r="D31" s="17" t="s">
        <v>228</v>
      </c>
      <c r="E31" s="16">
        <v>3652</v>
      </c>
      <c r="F31" s="16">
        <v>5569</v>
      </c>
      <c r="G31" s="15">
        <v>152482</v>
      </c>
    </row>
    <row r="32" spans="2:7" x14ac:dyDescent="0.2">
      <c r="B32" s="11" t="s">
        <v>73</v>
      </c>
      <c r="C32" s="12" t="s">
        <v>74</v>
      </c>
      <c r="D32" s="13" t="s">
        <v>232</v>
      </c>
      <c r="E32" s="16">
        <v>3640</v>
      </c>
      <c r="F32" s="16">
        <v>33120</v>
      </c>
      <c r="G32" s="15">
        <v>909769</v>
      </c>
    </row>
    <row r="33" spans="2:7" x14ac:dyDescent="0.2">
      <c r="B33" s="11" t="s">
        <v>29</v>
      </c>
      <c r="C33" s="12" t="s">
        <v>30</v>
      </c>
      <c r="D33" s="13" t="s">
        <v>226</v>
      </c>
      <c r="E33" s="16">
        <v>3621</v>
      </c>
      <c r="F33" s="16">
        <v>5120</v>
      </c>
      <c r="G33" s="15">
        <v>141384</v>
      </c>
    </row>
    <row r="34" spans="2:7" x14ac:dyDescent="0.2">
      <c r="B34" s="11" t="s">
        <v>163</v>
      </c>
      <c r="C34" s="12" t="s">
        <v>164</v>
      </c>
      <c r="D34" s="13" t="s">
        <v>275</v>
      </c>
      <c r="E34" s="16">
        <v>3579</v>
      </c>
      <c r="F34" s="16">
        <v>20321</v>
      </c>
      <c r="G34" s="15">
        <v>567779</v>
      </c>
    </row>
    <row r="35" spans="2:7" x14ac:dyDescent="0.2">
      <c r="B35" s="11" t="s">
        <v>45</v>
      </c>
      <c r="C35" s="12" t="s">
        <v>46</v>
      </c>
      <c r="D35" s="13" t="s">
        <v>226</v>
      </c>
      <c r="E35" s="16">
        <v>3533</v>
      </c>
      <c r="F35" s="16">
        <v>71919</v>
      </c>
      <c r="G35" s="15">
        <v>2035414</v>
      </c>
    </row>
    <row r="36" spans="2:7" x14ac:dyDescent="0.2">
      <c r="B36" s="11" t="s">
        <v>123</v>
      </c>
      <c r="C36" s="12" t="s">
        <v>124</v>
      </c>
      <c r="D36" s="13" t="s">
        <v>248</v>
      </c>
      <c r="E36" s="16">
        <v>3531</v>
      </c>
      <c r="F36" s="16">
        <v>6237</v>
      </c>
      <c r="G36" s="15">
        <v>176614</v>
      </c>
    </row>
    <row r="37" spans="2:7" x14ac:dyDescent="0.2">
      <c r="B37" s="11" t="s">
        <v>121</v>
      </c>
      <c r="C37" s="12" t="s">
        <v>122</v>
      </c>
      <c r="D37" s="13" t="s">
        <v>248</v>
      </c>
      <c r="E37" s="16">
        <v>3521</v>
      </c>
      <c r="F37" s="16">
        <v>20183</v>
      </c>
      <c r="G37" s="15">
        <v>573247</v>
      </c>
    </row>
    <row r="38" spans="2:7" x14ac:dyDescent="0.2">
      <c r="B38" s="11" t="s">
        <v>155</v>
      </c>
      <c r="C38" s="12" t="s">
        <v>156</v>
      </c>
      <c r="D38" s="13" t="s">
        <v>248</v>
      </c>
      <c r="E38" s="16">
        <v>3504</v>
      </c>
      <c r="F38" s="16">
        <v>26846</v>
      </c>
      <c r="G38" s="15">
        <v>766241</v>
      </c>
    </row>
    <row r="39" spans="2:7" x14ac:dyDescent="0.2">
      <c r="B39" s="11" t="s">
        <v>61</v>
      </c>
      <c r="C39" s="12" t="s">
        <v>62</v>
      </c>
      <c r="D39" s="17" t="s">
        <v>230</v>
      </c>
      <c r="E39" s="16">
        <v>3496</v>
      </c>
      <c r="F39" s="16">
        <v>4170</v>
      </c>
      <c r="G39" s="15">
        <v>119278</v>
      </c>
    </row>
    <row r="40" spans="2:7" x14ac:dyDescent="0.2">
      <c r="B40" s="11" t="s">
        <v>133</v>
      </c>
      <c r="C40" s="12" t="s">
        <v>134</v>
      </c>
      <c r="D40" s="13" t="s">
        <v>227</v>
      </c>
      <c r="E40" s="16">
        <v>3442</v>
      </c>
      <c r="F40" s="16">
        <v>35836</v>
      </c>
      <c r="G40" s="15">
        <v>1041050</v>
      </c>
    </row>
    <row r="41" spans="2:7" x14ac:dyDescent="0.2">
      <c r="B41" s="11" t="s">
        <v>33</v>
      </c>
      <c r="C41" s="12" t="s">
        <v>34</v>
      </c>
      <c r="D41" s="17" t="s">
        <v>246</v>
      </c>
      <c r="E41" s="16">
        <v>3418</v>
      </c>
      <c r="F41" s="16">
        <v>11183</v>
      </c>
      <c r="G41" s="15">
        <v>327201</v>
      </c>
    </row>
    <row r="42" spans="2:7" x14ac:dyDescent="0.2">
      <c r="B42" s="11" t="s">
        <v>165</v>
      </c>
      <c r="C42" s="12" t="s">
        <v>166</v>
      </c>
      <c r="D42" s="17" t="s">
        <v>246</v>
      </c>
      <c r="E42" s="16">
        <v>3414</v>
      </c>
      <c r="F42" s="16">
        <v>14747</v>
      </c>
      <c r="G42" s="15">
        <v>432013</v>
      </c>
    </row>
    <row r="43" spans="2:7" x14ac:dyDescent="0.2">
      <c r="B43" s="11" t="s">
        <v>143</v>
      </c>
      <c r="C43" s="12" t="s">
        <v>144</v>
      </c>
      <c r="D43" s="13" t="s">
        <v>225</v>
      </c>
      <c r="E43" s="16">
        <v>3402</v>
      </c>
      <c r="F43" s="16">
        <v>50175</v>
      </c>
      <c r="G43" s="15">
        <v>1474943</v>
      </c>
    </row>
    <row r="44" spans="2:7" x14ac:dyDescent="0.2">
      <c r="B44" s="11" t="s">
        <v>159</v>
      </c>
      <c r="C44" s="12" t="s">
        <v>160</v>
      </c>
      <c r="D44" s="13" t="s">
        <v>247</v>
      </c>
      <c r="E44" s="16">
        <v>3398</v>
      </c>
      <c r="F44" s="16">
        <v>8007</v>
      </c>
      <c r="G44" s="15">
        <v>235611</v>
      </c>
    </row>
    <row r="45" spans="2:7" x14ac:dyDescent="0.2">
      <c r="B45" s="11" t="s">
        <v>49</v>
      </c>
      <c r="C45" s="12" t="s">
        <v>50</v>
      </c>
      <c r="D45" s="17" t="s">
        <v>246</v>
      </c>
      <c r="E45" s="16">
        <v>3386</v>
      </c>
      <c r="F45" s="16">
        <v>4911</v>
      </c>
      <c r="G45" s="15">
        <v>145045</v>
      </c>
    </row>
    <row r="46" spans="2:7" x14ac:dyDescent="0.2">
      <c r="B46" s="11" t="s">
        <v>53</v>
      </c>
      <c r="C46" s="12" t="s">
        <v>54</v>
      </c>
      <c r="D46" s="17" t="s">
        <v>230</v>
      </c>
      <c r="E46" s="16">
        <v>3358</v>
      </c>
      <c r="F46" s="16">
        <v>21689</v>
      </c>
      <c r="G46" s="15">
        <v>645835</v>
      </c>
    </row>
    <row r="47" spans="2:7" x14ac:dyDescent="0.2">
      <c r="B47" s="11" t="s">
        <v>151</v>
      </c>
      <c r="C47" s="12" t="s">
        <v>152</v>
      </c>
      <c r="D47" s="17" t="s">
        <v>228</v>
      </c>
      <c r="E47" s="16">
        <v>3328</v>
      </c>
      <c r="F47" s="16">
        <v>15929</v>
      </c>
      <c r="G47" s="15">
        <v>478612</v>
      </c>
    </row>
    <row r="48" spans="2:7" x14ac:dyDescent="0.2">
      <c r="B48" s="11" t="s">
        <v>25</v>
      </c>
      <c r="C48" s="12" t="s">
        <v>26</v>
      </c>
      <c r="D48" s="17" t="s">
        <v>246</v>
      </c>
      <c r="E48" s="16">
        <v>3301</v>
      </c>
      <c r="F48" s="16">
        <v>11222</v>
      </c>
      <c r="G48" s="15">
        <v>339927</v>
      </c>
    </row>
    <row r="49" spans="2:7" x14ac:dyDescent="0.2">
      <c r="B49" s="11" t="s">
        <v>99</v>
      </c>
      <c r="C49" s="12" t="s">
        <v>100</v>
      </c>
      <c r="D49" s="17" t="s">
        <v>230</v>
      </c>
      <c r="E49" s="16">
        <v>3269</v>
      </c>
      <c r="F49" s="16">
        <v>13376</v>
      </c>
      <c r="G49" s="15">
        <v>409211</v>
      </c>
    </row>
    <row r="50" spans="2:7" x14ac:dyDescent="0.2">
      <c r="B50" s="11" t="s">
        <v>113</v>
      </c>
      <c r="C50" s="12" t="s">
        <v>114</v>
      </c>
      <c r="D50" s="17" t="s">
        <v>230</v>
      </c>
      <c r="E50" s="16">
        <v>3259</v>
      </c>
      <c r="F50" s="16">
        <v>10871</v>
      </c>
      <c r="G50" s="15">
        <v>333532</v>
      </c>
    </row>
    <row r="51" spans="2:7" x14ac:dyDescent="0.2">
      <c r="B51" s="11" t="s">
        <v>57</v>
      </c>
      <c r="C51" s="12" t="s">
        <v>58</v>
      </c>
      <c r="D51" s="17" t="s">
        <v>230</v>
      </c>
      <c r="E51" s="16">
        <v>3257</v>
      </c>
      <c r="F51" s="16">
        <v>7878</v>
      </c>
      <c r="G51" s="15">
        <v>241871</v>
      </c>
    </row>
    <row r="52" spans="2:7" x14ac:dyDescent="0.2">
      <c r="B52" s="11" t="s">
        <v>65</v>
      </c>
      <c r="C52" s="12" t="s">
        <v>66</v>
      </c>
      <c r="D52" s="13" t="s">
        <v>247</v>
      </c>
      <c r="E52" s="16">
        <v>3208</v>
      </c>
      <c r="F52" s="16">
        <v>17322</v>
      </c>
      <c r="G52" s="15">
        <v>539925</v>
      </c>
    </row>
    <row r="53" spans="2:7" x14ac:dyDescent="0.2">
      <c r="B53" s="11" t="s">
        <v>89</v>
      </c>
      <c r="C53" s="12" t="s">
        <v>90</v>
      </c>
      <c r="D53" s="13" t="s">
        <v>232</v>
      </c>
      <c r="E53" s="16">
        <v>3203</v>
      </c>
      <c r="F53" s="16">
        <v>34069</v>
      </c>
      <c r="G53" s="15">
        <v>1063811</v>
      </c>
    </row>
    <row r="54" spans="2:7" x14ac:dyDescent="0.2">
      <c r="B54" s="11" t="s">
        <v>75</v>
      </c>
      <c r="C54" s="12" t="s">
        <v>76</v>
      </c>
      <c r="D54" s="17" t="s">
        <v>233</v>
      </c>
      <c r="E54" s="16">
        <v>3173</v>
      </c>
      <c r="F54" s="16">
        <v>4997</v>
      </c>
      <c r="G54" s="15">
        <v>157488</v>
      </c>
    </row>
    <row r="55" spans="2:7" x14ac:dyDescent="0.2">
      <c r="B55" s="11" t="s">
        <v>153</v>
      </c>
      <c r="C55" s="12" t="s">
        <v>154</v>
      </c>
      <c r="D55" s="13" t="s">
        <v>248</v>
      </c>
      <c r="E55" s="16">
        <v>3164</v>
      </c>
      <c r="F55" s="16">
        <v>35524</v>
      </c>
      <c r="G55" s="15">
        <v>1122696</v>
      </c>
    </row>
    <row r="56" spans="2:7" x14ac:dyDescent="0.2">
      <c r="B56" s="11" t="s">
        <v>59</v>
      </c>
      <c r="C56" s="12" t="s">
        <v>267</v>
      </c>
      <c r="D56" s="13" t="s">
        <v>247</v>
      </c>
      <c r="E56" s="16">
        <v>3158</v>
      </c>
      <c r="F56" s="16">
        <v>16918</v>
      </c>
      <c r="G56" s="15">
        <v>535780</v>
      </c>
    </row>
    <row r="57" spans="2:7" x14ac:dyDescent="0.2">
      <c r="B57" s="11" t="s">
        <v>97</v>
      </c>
      <c r="C57" s="12" t="s">
        <v>98</v>
      </c>
      <c r="D57" s="13" t="s">
        <v>247</v>
      </c>
      <c r="E57" s="16">
        <v>3093</v>
      </c>
      <c r="F57" s="16">
        <v>8037</v>
      </c>
      <c r="G57" s="15">
        <v>259868</v>
      </c>
    </row>
    <row r="58" spans="2:7" x14ac:dyDescent="0.2">
      <c r="B58" s="11" t="s">
        <v>199</v>
      </c>
      <c r="C58" s="12" t="s">
        <v>200</v>
      </c>
      <c r="D58" s="13" t="s">
        <v>247</v>
      </c>
      <c r="E58" s="16">
        <v>3090</v>
      </c>
      <c r="F58" s="16">
        <v>4465</v>
      </c>
      <c r="G58" s="15">
        <v>144496</v>
      </c>
    </row>
    <row r="59" spans="2:7" x14ac:dyDescent="0.2">
      <c r="B59" s="11" t="s">
        <v>147</v>
      </c>
      <c r="C59" s="12" t="s">
        <v>148</v>
      </c>
      <c r="D59" s="17" t="s">
        <v>230</v>
      </c>
      <c r="E59" s="16">
        <v>3087</v>
      </c>
      <c r="F59" s="16">
        <v>20845</v>
      </c>
      <c r="G59" s="15">
        <v>675182</v>
      </c>
    </row>
    <row r="60" spans="2:7" x14ac:dyDescent="0.2">
      <c r="B60" s="11" t="s">
        <v>67</v>
      </c>
      <c r="C60" s="12" t="s">
        <v>68</v>
      </c>
      <c r="D60" s="17" t="s">
        <v>246</v>
      </c>
      <c r="E60" s="16">
        <v>3081</v>
      </c>
      <c r="F60" s="16">
        <v>15793</v>
      </c>
      <c r="G60" s="15">
        <v>512518</v>
      </c>
    </row>
    <row r="61" spans="2:7" x14ac:dyDescent="0.2">
      <c r="B61" s="11" t="s">
        <v>105</v>
      </c>
      <c r="C61" s="12" t="s">
        <v>106</v>
      </c>
      <c r="D61" s="17" t="s">
        <v>246</v>
      </c>
      <c r="E61" s="16">
        <v>3072</v>
      </c>
      <c r="F61" s="16">
        <v>6987</v>
      </c>
      <c r="G61" s="15">
        <v>227435</v>
      </c>
    </row>
    <row r="62" spans="2:7" x14ac:dyDescent="0.2">
      <c r="B62" s="11" t="s">
        <v>47</v>
      </c>
      <c r="C62" s="12" t="s">
        <v>48</v>
      </c>
      <c r="D62" s="13" t="s">
        <v>229</v>
      </c>
      <c r="E62" s="16">
        <v>3046</v>
      </c>
      <c r="F62" s="16">
        <v>21186</v>
      </c>
      <c r="G62" s="15">
        <v>695450</v>
      </c>
    </row>
    <row r="63" spans="2:7" x14ac:dyDescent="0.2">
      <c r="B63" s="11" t="s">
        <v>216</v>
      </c>
      <c r="C63" s="12" t="s">
        <v>217</v>
      </c>
      <c r="D63" s="17" t="s">
        <v>217</v>
      </c>
      <c r="E63" s="16">
        <v>3029</v>
      </c>
      <c r="F63" s="16">
        <v>26072</v>
      </c>
      <c r="G63" s="15">
        <v>860815</v>
      </c>
    </row>
    <row r="64" spans="2:7" x14ac:dyDescent="0.2">
      <c r="B64" s="11" t="s">
        <v>107</v>
      </c>
      <c r="C64" s="12" t="s">
        <v>108</v>
      </c>
      <c r="D64" s="13" t="s">
        <v>275</v>
      </c>
      <c r="E64" s="16">
        <v>3027</v>
      </c>
      <c r="F64" s="16">
        <v>42296</v>
      </c>
      <c r="G64" s="15">
        <v>1397437</v>
      </c>
    </row>
    <row r="65" spans="2:7" x14ac:dyDescent="0.2">
      <c r="B65" s="11" t="s">
        <v>41</v>
      </c>
      <c r="C65" s="12" t="s">
        <v>42</v>
      </c>
      <c r="D65" s="17" t="s">
        <v>228</v>
      </c>
      <c r="E65" s="16">
        <v>3025</v>
      </c>
      <c r="F65" s="16">
        <v>11173</v>
      </c>
      <c r="G65" s="15">
        <v>369302</v>
      </c>
    </row>
    <row r="66" spans="2:7" x14ac:dyDescent="0.2">
      <c r="B66" s="11" t="s">
        <v>183</v>
      </c>
      <c r="C66" s="12" t="s">
        <v>184</v>
      </c>
      <c r="D66" s="17" t="s">
        <v>228</v>
      </c>
      <c r="E66" s="16">
        <v>2959</v>
      </c>
      <c r="F66" s="16">
        <v>7701</v>
      </c>
      <c r="G66" s="15">
        <v>260288</v>
      </c>
    </row>
    <row r="67" spans="2:7" x14ac:dyDescent="0.2">
      <c r="B67" s="11" t="s">
        <v>71</v>
      </c>
      <c r="C67" s="12" t="s">
        <v>72</v>
      </c>
      <c r="D67" s="13" t="s">
        <v>249</v>
      </c>
      <c r="E67" s="16">
        <v>2939</v>
      </c>
      <c r="F67" s="16">
        <v>12763</v>
      </c>
      <c r="G67" s="15">
        <v>434254</v>
      </c>
    </row>
    <row r="68" spans="2:7" x14ac:dyDescent="0.2">
      <c r="B68" s="11" t="s">
        <v>85</v>
      </c>
      <c r="C68" s="12" t="s">
        <v>86</v>
      </c>
      <c r="D68" s="17" t="s">
        <v>230</v>
      </c>
      <c r="E68" s="16">
        <v>2920</v>
      </c>
      <c r="F68" s="16">
        <v>46440</v>
      </c>
      <c r="G68" s="15">
        <v>1590570</v>
      </c>
    </row>
    <row r="69" spans="2:7" x14ac:dyDescent="0.2">
      <c r="B69" s="11" t="s">
        <v>157</v>
      </c>
      <c r="C69" s="12" t="s">
        <v>158</v>
      </c>
      <c r="D69" s="17" t="s">
        <v>246</v>
      </c>
      <c r="E69" s="16">
        <v>2907</v>
      </c>
      <c r="F69" s="16">
        <v>54070</v>
      </c>
      <c r="G69" s="15">
        <v>1860112</v>
      </c>
    </row>
    <row r="70" spans="2:7" x14ac:dyDescent="0.2">
      <c r="B70" s="11" t="s">
        <v>210</v>
      </c>
      <c r="C70" s="12" t="s">
        <v>211</v>
      </c>
      <c r="D70" s="17" t="s">
        <v>211</v>
      </c>
      <c r="E70" s="16">
        <v>2876</v>
      </c>
      <c r="F70" s="16">
        <v>11320</v>
      </c>
      <c r="G70" s="15">
        <v>393640</v>
      </c>
    </row>
    <row r="71" spans="2:7" x14ac:dyDescent="0.2">
      <c r="B71" s="11" t="s">
        <v>125</v>
      </c>
      <c r="C71" s="12" t="s">
        <v>126</v>
      </c>
      <c r="D71" s="13" t="s">
        <v>275</v>
      </c>
      <c r="E71" s="16">
        <v>2759</v>
      </c>
      <c r="F71" s="16">
        <v>8469</v>
      </c>
      <c r="G71" s="15">
        <v>307014</v>
      </c>
    </row>
    <row r="72" spans="2:7" x14ac:dyDescent="0.2">
      <c r="B72" s="11" t="s">
        <v>69</v>
      </c>
      <c r="C72" s="12" t="s">
        <v>70</v>
      </c>
      <c r="D72" s="13" t="s">
        <v>229</v>
      </c>
      <c r="E72" s="16">
        <v>2758</v>
      </c>
      <c r="F72" s="16">
        <v>16761</v>
      </c>
      <c r="G72" s="15">
        <v>607738</v>
      </c>
    </row>
    <row r="73" spans="2:7" x14ac:dyDescent="0.2">
      <c r="B73" s="11" t="s">
        <v>31</v>
      </c>
      <c r="C73" s="12" t="s">
        <v>32</v>
      </c>
      <c r="D73" s="13" t="s">
        <v>226</v>
      </c>
      <c r="E73" s="16">
        <v>2756</v>
      </c>
      <c r="F73" s="16">
        <v>29804</v>
      </c>
      <c r="G73" s="15">
        <v>1081455</v>
      </c>
    </row>
    <row r="74" spans="2:7" x14ac:dyDescent="0.2">
      <c r="B74" s="11" t="s">
        <v>23</v>
      </c>
      <c r="C74" s="12" t="s">
        <v>24</v>
      </c>
      <c r="D74" s="13" t="s">
        <v>225</v>
      </c>
      <c r="E74" s="16">
        <v>2752</v>
      </c>
      <c r="F74" s="16">
        <v>14743</v>
      </c>
      <c r="G74" s="15">
        <v>535807</v>
      </c>
    </row>
    <row r="75" spans="2:7" x14ac:dyDescent="0.2">
      <c r="B75" s="11" t="s">
        <v>189</v>
      </c>
      <c r="C75" s="12" t="s">
        <v>190</v>
      </c>
      <c r="D75" s="13" t="s">
        <v>234</v>
      </c>
      <c r="E75" s="16">
        <v>2740</v>
      </c>
      <c r="F75" s="16">
        <v>18524</v>
      </c>
      <c r="G75" s="15">
        <v>676050</v>
      </c>
    </row>
    <row r="76" spans="2:7" x14ac:dyDescent="0.2">
      <c r="B76" s="11" t="s">
        <v>83</v>
      </c>
      <c r="C76" s="12" t="s">
        <v>84</v>
      </c>
      <c r="D76" s="17" t="s">
        <v>228</v>
      </c>
      <c r="E76" s="16">
        <v>2719</v>
      </c>
      <c r="F76" s="16">
        <v>5202</v>
      </c>
      <c r="G76" s="15">
        <v>191344</v>
      </c>
    </row>
    <row r="77" spans="2:7" x14ac:dyDescent="0.2">
      <c r="B77" s="11" t="s">
        <v>103</v>
      </c>
      <c r="C77" s="12" t="s">
        <v>104</v>
      </c>
      <c r="D77" s="17" t="s">
        <v>246</v>
      </c>
      <c r="E77" s="16">
        <v>2682</v>
      </c>
      <c r="F77" s="16">
        <v>20427</v>
      </c>
      <c r="G77" s="15">
        <v>761765</v>
      </c>
    </row>
    <row r="78" spans="2:7" x14ac:dyDescent="0.2">
      <c r="B78" s="11" t="s">
        <v>145</v>
      </c>
      <c r="C78" s="12" t="s">
        <v>146</v>
      </c>
      <c r="D78" s="17" t="s">
        <v>246</v>
      </c>
      <c r="E78" s="16">
        <v>2678</v>
      </c>
      <c r="F78" s="16">
        <v>17482</v>
      </c>
      <c r="G78" s="15">
        <v>652856</v>
      </c>
    </row>
    <row r="79" spans="2:7" x14ac:dyDescent="0.2">
      <c r="B79" s="11" t="s">
        <v>139</v>
      </c>
      <c r="C79" s="12" t="s">
        <v>140</v>
      </c>
      <c r="D79" s="13" t="s">
        <v>225</v>
      </c>
      <c r="E79" s="16">
        <v>2674</v>
      </c>
      <c r="F79" s="16">
        <v>22130</v>
      </c>
      <c r="G79" s="15">
        <v>827465</v>
      </c>
    </row>
    <row r="80" spans="2:7" x14ac:dyDescent="0.2">
      <c r="B80" s="11" t="s">
        <v>87</v>
      </c>
      <c r="C80" s="12" t="s">
        <v>88</v>
      </c>
      <c r="D80" s="17" t="s">
        <v>228</v>
      </c>
      <c r="E80" s="16">
        <v>2670</v>
      </c>
      <c r="F80" s="16">
        <v>30632</v>
      </c>
      <c r="G80" s="15">
        <v>1147246</v>
      </c>
    </row>
    <row r="81" spans="2:7" x14ac:dyDescent="0.2">
      <c r="B81" s="11" t="s">
        <v>109</v>
      </c>
      <c r="C81" s="12" t="s">
        <v>110</v>
      </c>
      <c r="D81" s="13" t="s">
        <v>249</v>
      </c>
      <c r="E81" s="16">
        <v>2667</v>
      </c>
      <c r="F81" s="16">
        <v>18111</v>
      </c>
      <c r="G81" s="15">
        <v>679001</v>
      </c>
    </row>
    <row r="82" spans="2:7" x14ac:dyDescent="0.2">
      <c r="B82" s="11" t="s">
        <v>117</v>
      </c>
      <c r="C82" s="12" t="s">
        <v>118</v>
      </c>
      <c r="D82" s="13" t="s">
        <v>275</v>
      </c>
      <c r="E82" s="16">
        <v>2652</v>
      </c>
      <c r="F82" s="16">
        <v>21680</v>
      </c>
      <c r="G82" s="15">
        <v>817518</v>
      </c>
    </row>
    <row r="83" spans="2:7" x14ac:dyDescent="0.2">
      <c r="B83" s="11" t="s">
        <v>39</v>
      </c>
      <c r="C83" s="12" t="s">
        <v>40</v>
      </c>
      <c r="D83" s="13" t="s">
        <v>248</v>
      </c>
      <c r="E83" s="16">
        <v>2636</v>
      </c>
      <c r="F83" s="16">
        <v>8195</v>
      </c>
      <c r="G83" s="15">
        <v>310912</v>
      </c>
    </row>
    <row r="84" spans="2:7" x14ac:dyDescent="0.2">
      <c r="B84" s="11" t="s">
        <v>35</v>
      </c>
      <c r="C84" s="12" t="s">
        <v>36</v>
      </c>
      <c r="D84" s="13" t="s">
        <v>248</v>
      </c>
      <c r="E84" s="16">
        <v>2587</v>
      </c>
      <c r="F84" s="16">
        <v>7081</v>
      </c>
      <c r="G84" s="15">
        <v>273680</v>
      </c>
    </row>
    <row r="85" spans="2:7" x14ac:dyDescent="0.2">
      <c r="B85" s="11" t="s">
        <v>179</v>
      </c>
      <c r="C85" s="12" t="s">
        <v>180</v>
      </c>
      <c r="D85" s="13" t="s">
        <v>225</v>
      </c>
      <c r="E85" s="16">
        <v>2566</v>
      </c>
      <c r="F85" s="16">
        <v>14650</v>
      </c>
      <c r="G85" s="15">
        <v>570899</v>
      </c>
    </row>
    <row r="86" spans="2:7" x14ac:dyDescent="0.2">
      <c r="B86" s="11" t="s">
        <v>205</v>
      </c>
      <c r="C86" s="12" t="s">
        <v>206</v>
      </c>
      <c r="D86" s="13" t="s">
        <v>235</v>
      </c>
      <c r="E86" s="16">
        <v>2540</v>
      </c>
      <c r="F86" s="16">
        <v>41357</v>
      </c>
      <c r="G86" s="15">
        <v>1628410</v>
      </c>
    </row>
    <row r="87" spans="2:7" x14ac:dyDescent="0.2">
      <c r="B87" s="11" t="s">
        <v>95</v>
      </c>
      <c r="C87" s="12" t="s">
        <v>96</v>
      </c>
      <c r="D87" s="17" t="s">
        <v>246</v>
      </c>
      <c r="E87" s="16">
        <v>2448</v>
      </c>
      <c r="F87" s="16">
        <v>30987</v>
      </c>
      <c r="G87" s="15">
        <v>1265869</v>
      </c>
    </row>
    <row r="88" spans="2:7" x14ac:dyDescent="0.2">
      <c r="B88" s="11" t="s">
        <v>203</v>
      </c>
      <c r="C88" s="12" t="s">
        <v>204</v>
      </c>
      <c r="D88" s="13" t="s">
        <v>235</v>
      </c>
      <c r="E88" s="16">
        <v>2445</v>
      </c>
      <c r="F88" s="16">
        <v>39350</v>
      </c>
      <c r="G88" s="15">
        <v>1609575</v>
      </c>
    </row>
    <row r="89" spans="2:7" x14ac:dyDescent="0.2">
      <c r="B89" s="11" t="s">
        <v>161</v>
      </c>
      <c r="C89" s="12" t="s">
        <v>162</v>
      </c>
      <c r="D89" s="13" t="s">
        <v>247</v>
      </c>
      <c r="E89" s="16">
        <v>2428</v>
      </c>
      <c r="F89" s="16">
        <v>13456</v>
      </c>
      <c r="G89" s="15">
        <v>554124</v>
      </c>
    </row>
    <row r="90" spans="2:7" x14ac:dyDescent="0.2">
      <c r="B90" s="11" t="s">
        <v>21</v>
      </c>
      <c r="C90" s="12" t="s">
        <v>22</v>
      </c>
      <c r="D90" s="17" t="s">
        <v>246</v>
      </c>
      <c r="E90" s="16">
        <v>2425</v>
      </c>
      <c r="F90" s="16">
        <v>15619</v>
      </c>
      <c r="G90" s="15">
        <v>643977</v>
      </c>
    </row>
    <row r="91" spans="2:7" x14ac:dyDescent="0.2">
      <c r="B91" s="11" t="s">
        <v>79</v>
      </c>
      <c r="C91" s="12" t="s">
        <v>80</v>
      </c>
      <c r="D91" s="17" t="s">
        <v>228</v>
      </c>
      <c r="E91" s="16">
        <v>2404</v>
      </c>
      <c r="F91" s="16">
        <v>17911</v>
      </c>
      <c r="G91" s="15">
        <v>744966</v>
      </c>
    </row>
    <row r="92" spans="2:7" x14ac:dyDescent="0.2">
      <c r="B92" s="11" t="s">
        <v>175</v>
      </c>
      <c r="C92" s="12" t="s">
        <v>176</v>
      </c>
      <c r="D92" s="13" t="s">
        <v>235</v>
      </c>
      <c r="E92" s="16">
        <v>2400</v>
      </c>
      <c r="F92" s="16">
        <v>34438</v>
      </c>
      <c r="G92" s="15">
        <v>1434980</v>
      </c>
    </row>
    <row r="93" spans="2:7" x14ac:dyDescent="0.2">
      <c r="B93" s="11" t="s">
        <v>212</v>
      </c>
      <c r="C93" s="12" t="s">
        <v>213</v>
      </c>
      <c r="D93" s="17" t="s">
        <v>213</v>
      </c>
      <c r="E93" s="16">
        <v>2384</v>
      </c>
      <c r="F93" s="16">
        <v>8936</v>
      </c>
      <c r="G93" s="15">
        <v>374780</v>
      </c>
    </row>
    <row r="94" spans="2:7" x14ac:dyDescent="0.2">
      <c r="B94" s="11" t="s">
        <v>185</v>
      </c>
      <c r="C94" s="12" t="s">
        <v>186</v>
      </c>
      <c r="D94" s="13" t="s">
        <v>226</v>
      </c>
      <c r="E94" s="16">
        <v>2278</v>
      </c>
      <c r="F94" s="16">
        <v>24255</v>
      </c>
      <c r="G94" s="15">
        <v>1064536</v>
      </c>
    </row>
    <row r="95" spans="2:7" x14ac:dyDescent="0.2">
      <c r="B95" s="11" t="s">
        <v>101</v>
      </c>
      <c r="C95" s="12" t="s">
        <v>102</v>
      </c>
      <c r="D95" s="13" t="s">
        <v>249</v>
      </c>
      <c r="E95" s="16">
        <v>2158</v>
      </c>
      <c r="F95" s="16">
        <v>7185</v>
      </c>
      <c r="G95" s="15">
        <v>333018</v>
      </c>
    </row>
    <row r="96" spans="2:7" x14ac:dyDescent="0.2">
      <c r="B96" s="11" t="s">
        <v>81</v>
      </c>
      <c r="C96" s="12" t="s">
        <v>82</v>
      </c>
      <c r="D96" s="17" t="s">
        <v>228</v>
      </c>
      <c r="E96" s="16">
        <v>2099</v>
      </c>
      <c r="F96" s="16">
        <v>28772</v>
      </c>
      <c r="G96" s="15">
        <v>1371044</v>
      </c>
    </row>
    <row r="97" spans="2:15" x14ac:dyDescent="0.2">
      <c r="B97" s="11" t="s">
        <v>173</v>
      </c>
      <c r="C97" s="12" t="s">
        <v>174</v>
      </c>
      <c r="D97" s="13" t="s">
        <v>235</v>
      </c>
      <c r="E97" s="16">
        <v>2085</v>
      </c>
      <c r="F97" s="16">
        <v>29442</v>
      </c>
      <c r="G97" s="15">
        <v>1412088</v>
      </c>
    </row>
    <row r="98" spans="2:15" x14ac:dyDescent="0.2">
      <c r="B98" s="11" t="s">
        <v>93</v>
      </c>
      <c r="C98" s="12" t="s">
        <v>94</v>
      </c>
      <c r="D98" s="13" t="s">
        <v>249</v>
      </c>
      <c r="E98" s="16">
        <v>1989</v>
      </c>
      <c r="F98" s="16">
        <v>12122</v>
      </c>
      <c r="G98" s="15">
        <v>609313</v>
      </c>
    </row>
    <row r="99" spans="2:15" x14ac:dyDescent="0.2">
      <c r="B99" s="11" t="s">
        <v>167</v>
      </c>
      <c r="C99" s="12" t="s">
        <v>168</v>
      </c>
      <c r="D99" s="17" t="s">
        <v>246</v>
      </c>
      <c r="E99" s="16">
        <v>1922</v>
      </c>
      <c r="F99" s="16">
        <v>15720</v>
      </c>
      <c r="G99" s="15">
        <v>818109</v>
      </c>
      <c r="H99" s="2"/>
      <c r="I99" s="2"/>
      <c r="J99" s="2"/>
      <c r="K99" s="2"/>
      <c r="L99" s="2"/>
      <c r="M99" s="2"/>
      <c r="N99" s="2"/>
      <c r="O99" s="2"/>
    </row>
    <row r="100" spans="2:15" x14ac:dyDescent="0.2">
      <c r="B100" s="11" t="s">
        <v>201</v>
      </c>
      <c r="C100" s="12" t="s">
        <v>202</v>
      </c>
      <c r="D100" s="13" t="s">
        <v>235</v>
      </c>
      <c r="E100" s="16">
        <v>1851</v>
      </c>
      <c r="F100" s="16">
        <v>24088</v>
      </c>
      <c r="G100" s="15">
        <v>1301545</v>
      </c>
      <c r="H100" s="2"/>
      <c r="I100" s="2"/>
      <c r="J100" s="2"/>
      <c r="K100" s="2"/>
      <c r="L100" s="2"/>
      <c r="M100" s="2"/>
      <c r="N100" s="2"/>
      <c r="O100" s="2"/>
    </row>
    <row r="101" spans="2:15" x14ac:dyDescent="0.2">
      <c r="B101" s="11" t="s">
        <v>77</v>
      </c>
      <c r="C101" s="12" t="s">
        <v>78</v>
      </c>
      <c r="D101" s="17" t="s">
        <v>233</v>
      </c>
      <c r="E101" s="16">
        <v>1727</v>
      </c>
      <c r="F101" s="16">
        <v>3053</v>
      </c>
      <c r="G101" s="15">
        <v>176795</v>
      </c>
      <c r="H101" s="2"/>
      <c r="I101" s="2"/>
      <c r="J101" s="2"/>
      <c r="K101" s="2"/>
      <c r="L101" s="2"/>
      <c r="M101" s="2"/>
      <c r="N101" s="2"/>
      <c r="O101" s="2"/>
    </row>
    <row r="102" spans="2:15" x14ac:dyDescent="0.2">
      <c r="B102" s="11" t="s">
        <v>209</v>
      </c>
      <c r="C102" s="12" t="s">
        <v>268</v>
      </c>
      <c r="D102" s="13" t="s">
        <v>235</v>
      </c>
      <c r="E102" s="16">
        <v>1601</v>
      </c>
      <c r="F102" s="16">
        <v>19750</v>
      </c>
      <c r="G102" s="15">
        <v>1233843</v>
      </c>
      <c r="H102" s="2"/>
      <c r="I102" s="2"/>
      <c r="J102" s="2"/>
      <c r="K102" s="2"/>
      <c r="L102" s="2"/>
      <c r="M102" s="2"/>
      <c r="N102" s="2"/>
      <c r="O102" s="2"/>
    </row>
    <row r="103" spans="2:15" x14ac:dyDescent="0.2">
      <c r="B103" s="11" t="s">
        <v>91</v>
      </c>
      <c r="C103" s="12" t="s">
        <v>92</v>
      </c>
      <c r="D103" s="13" t="s">
        <v>249</v>
      </c>
      <c r="E103" s="16">
        <v>1558</v>
      </c>
      <c r="F103" s="61">
        <v>3436</v>
      </c>
      <c r="G103" s="15">
        <v>220530</v>
      </c>
      <c r="H103" s="60"/>
      <c r="I103" s="60"/>
      <c r="J103" s="2"/>
      <c r="K103" s="2"/>
      <c r="L103" s="2"/>
      <c r="M103" s="2"/>
      <c r="N103" s="2"/>
      <c r="O103" s="2"/>
    </row>
    <row r="104" spans="2:15" x14ac:dyDescent="0.2">
      <c r="B104" s="11" t="s">
        <v>214</v>
      </c>
      <c r="C104" s="12" t="s">
        <v>215</v>
      </c>
      <c r="D104" s="17" t="s">
        <v>215</v>
      </c>
      <c r="E104" s="16">
        <v>1181</v>
      </c>
      <c r="F104" s="16">
        <v>3237</v>
      </c>
      <c r="G104" s="15">
        <v>274153</v>
      </c>
      <c r="H104" s="19"/>
      <c r="I104" s="19"/>
      <c r="J104" s="2"/>
      <c r="K104" s="2"/>
      <c r="L104" s="2"/>
      <c r="M104" s="2"/>
      <c r="N104" s="2"/>
      <c r="O104" s="2"/>
    </row>
    <row r="105" spans="2:15" x14ac:dyDescent="0.2">
      <c r="H105" s="2"/>
      <c r="I105" s="2"/>
      <c r="J105" s="2"/>
      <c r="K105" s="2"/>
      <c r="L105" s="2"/>
      <c r="M105" s="2"/>
      <c r="N105" s="2"/>
      <c r="O105" s="2"/>
    </row>
    <row r="106" spans="2:15" x14ac:dyDescent="0.2">
      <c r="B106" s="4" t="s">
        <v>276</v>
      </c>
      <c r="H106" s="2"/>
      <c r="I106" s="2"/>
      <c r="J106" s="2"/>
      <c r="K106" s="2"/>
      <c r="L106" s="2"/>
      <c r="M106" s="2"/>
      <c r="N106" s="2"/>
      <c r="O106" s="2"/>
    </row>
    <row r="107" spans="2:15" x14ac:dyDescent="0.2">
      <c r="B107" s="4" t="s">
        <v>279</v>
      </c>
      <c r="H107" s="2"/>
      <c r="I107" s="2"/>
      <c r="J107" s="2"/>
      <c r="K107" s="2"/>
      <c r="L107" s="2"/>
      <c r="M107" s="2"/>
      <c r="N107" s="2"/>
      <c r="O107" s="2"/>
    </row>
    <row r="108" spans="2:15" x14ac:dyDescent="0.2">
      <c r="B108" s="4" t="s">
        <v>278</v>
      </c>
      <c r="H108" s="2"/>
      <c r="I108" s="2"/>
      <c r="J108" s="2"/>
      <c r="K108" s="2"/>
      <c r="L108" s="2"/>
      <c r="M108" s="2"/>
      <c r="N108" s="2"/>
      <c r="O108" s="2"/>
    </row>
    <row r="109" spans="2:15" x14ac:dyDescent="0.2">
      <c r="H109" s="2"/>
      <c r="I109" s="2"/>
      <c r="J109" s="2"/>
      <c r="K109" s="2"/>
      <c r="L109" s="2"/>
      <c r="M109" s="2"/>
      <c r="N109" s="2"/>
      <c r="O109" s="2"/>
    </row>
    <row r="110" spans="2:15" x14ac:dyDescent="0.2">
      <c r="H110" s="2"/>
      <c r="I110" s="2"/>
      <c r="J110" s="2"/>
      <c r="K110" s="2"/>
      <c r="L110" s="2"/>
      <c r="M110" s="2"/>
      <c r="N110" s="2"/>
      <c r="O110" s="2"/>
    </row>
    <row r="111" spans="2:15" x14ac:dyDescent="0.2">
      <c r="H111" s="2"/>
      <c r="I111" s="2"/>
      <c r="J111" s="2"/>
      <c r="K111" s="2"/>
      <c r="L111" s="2"/>
      <c r="M111" s="2"/>
      <c r="N111" s="2"/>
      <c r="O111" s="2"/>
    </row>
    <row r="112" spans="2:15" x14ac:dyDescent="0.2">
      <c r="H112" s="2"/>
      <c r="I112" s="2"/>
      <c r="J112" s="2"/>
      <c r="K112" s="2"/>
      <c r="L112" s="2"/>
      <c r="M112" s="2"/>
      <c r="N112" s="2"/>
      <c r="O112" s="2"/>
    </row>
    <row r="113" spans="8:15" x14ac:dyDescent="0.2">
      <c r="H113" s="2"/>
      <c r="I113" s="2"/>
      <c r="J113" s="2"/>
      <c r="K113" s="2"/>
      <c r="L113" s="2"/>
      <c r="M113" s="2"/>
      <c r="N113" s="2"/>
      <c r="O113" s="2"/>
    </row>
    <row r="114" spans="8:15" x14ac:dyDescent="0.2">
      <c r="H114" s="2"/>
      <c r="I114" s="2"/>
      <c r="J114" s="2"/>
      <c r="K114" s="2"/>
      <c r="L114" s="2"/>
      <c r="M114" s="2"/>
      <c r="N114" s="2"/>
      <c r="O114" s="2"/>
    </row>
  </sheetData>
  <sortState ref="B4:G103">
    <sortCondition descending="1" ref="E4:E103"/>
  </sortState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0"/>
  <sheetViews>
    <sheetView showGridLines="0" zoomScaleNormal="100" workbookViewId="0">
      <selection activeCell="C24" sqref="C24"/>
    </sheetView>
  </sheetViews>
  <sheetFormatPr baseColWidth="10" defaultColWidth="11.42578125" defaultRowHeight="11.25" x14ac:dyDescent="0.2"/>
  <cols>
    <col min="1" max="1" width="5.28515625" style="4" customWidth="1"/>
    <col min="2" max="2" width="10.7109375" style="4" customWidth="1"/>
    <col min="3" max="3" width="93.85546875" style="4" customWidth="1"/>
    <col min="4" max="4" width="13.140625" style="4" bestFit="1" customWidth="1"/>
    <col min="5" max="5" width="12.140625" style="4" bestFit="1" customWidth="1"/>
    <col min="6" max="16384" width="11.42578125" style="4"/>
  </cols>
  <sheetData>
    <row r="1" spans="2:18" ht="6" customHeight="1" x14ac:dyDescent="0.2"/>
    <row r="2" spans="2:18" ht="15" customHeight="1" x14ac:dyDescent="0.2">
      <c r="B2" s="62" t="s">
        <v>280</v>
      </c>
      <c r="C2" s="1"/>
    </row>
    <row r="3" spans="2:18" ht="15" customHeight="1" x14ac:dyDescent="0.2">
      <c r="C3" s="44"/>
      <c r="D3" s="10" t="s">
        <v>0</v>
      </c>
      <c r="E3" s="10" t="s">
        <v>1</v>
      </c>
      <c r="F3" s="10"/>
      <c r="G3" s="10" t="s">
        <v>0</v>
      </c>
      <c r="H3" s="10" t="s">
        <v>1</v>
      </c>
    </row>
    <row r="4" spans="2:18" ht="20.100000000000001" customHeight="1" x14ac:dyDescent="0.2">
      <c r="B4" s="51" t="s">
        <v>3</v>
      </c>
      <c r="C4" s="49" t="s">
        <v>2</v>
      </c>
      <c r="D4" s="52">
        <v>1.2629610306674307E-2</v>
      </c>
      <c r="E4" s="53">
        <f>18342/1037003</f>
        <v>1.7687509100745128E-2</v>
      </c>
      <c r="F4" s="52"/>
      <c r="G4" s="53">
        <v>1.9171643801261389E-2</v>
      </c>
      <c r="H4" s="52">
        <v>2.159681710561644E-2</v>
      </c>
      <c r="J4" s="5"/>
      <c r="K4" s="5"/>
      <c r="L4" s="5"/>
      <c r="M4" s="5"/>
      <c r="N4" s="5"/>
      <c r="O4" s="5"/>
      <c r="P4" s="5"/>
      <c r="Q4" s="5"/>
      <c r="R4" s="5"/>
    </row>
    <row r="5" spans="2:18" ht="20.100000000000001" customHeight="1" x14ac:dyDescent="0.2">
      <c r="B5" s="51" t="s">
        <v>4</v>
      </c>
      <c r="C5" s="49" t="s">
        <v>269</v>
      </c>
      <c r="D5" s="53">
        <v>7.464109194337297E-2</v>
      </c>
      <c r="E5" s="52">
        <f>30454/1037003</f>
        <v>2.9367321020286344E-2</v>
      </c>
      <c r="F5" s="52"/>
      <c r="G5" s="53">
        <v>0.13470773460648899</v>
      </c>
      <c r="H5" s="52">
        <v>5.5549317776855671E-2</v>
      </c>
      <c r="J5" s="5"/>
      <c r="K5" s="5"/>
      <c r="L5" s="5"/>
      <c r="M5" s="5"/>
      <c r="N5" s="5"/>
      <c r="O5" s="5"/>
      <c r="P5" s="5"/>
      <c r="Q5" s="5"/>
      <c r="R5" s="5"/>
    </row>
    <row r="6" spans="2:18" ht="20.100000000000001" customHeight="1" x14ac:dyDescent="0.2">
      <c r="B6" s="51" t="s">
        <v>6</v>
      </c>
      <c r="C6" s="49" t="s">
        <v>5</v>
      </c>
      <c r="D6" s="53">
        <v>0.12110171255235017</v>
      </c>
      <c r="E6" s="52">
        <f>82477/1037003</f>
        <v>7.9534003276750406E-2</v>
      </c>
      <c r="F6" s="52"/>
      <c r="G6" s="53">
        <v>0.2523012474572493</v>
      </c>
      <c r="H6" s="52">
        <v>0.1623910761795504</v>
      </c>
      <c r="J6" s="5"/>
      <c r="K6" s="5"/>
      <c r="L6" s="5"/>
      <c r="M6" s="5"/>
      <c r="N6" s="5"/>
      <c r="O6" s="5"/>
      <c r="P6" s="5"/>
      <c r="Q6" s="5"/>
      <c r="R6" s="5"/>
    </row>
    <row r="7" spans="2:18" ht="20.100000000000001" customHeight="1" x14ac:dyDescent="0.2">
      <c r="B7" s="51" t="s">
        <v>8</v>
      </c>
      <c r="C7" s="49" t="s">
        <v>7</v>
      </c>
      <c r="D7" s="52">
        <v>0.10672543379242774</v>
      </c>
      <c r="E7" s="53">
        <f>204916/1037003</f>
        <v>0.19760405707601617</v>
      </c>
      <c r="F7" s="52"/>
      <c r="G7" s="52">
        <v>0.20039662266972572</v>
      </c>
      <c r="H7" s="53">
        <v>0.37841294637408773</v>
      </c>
      <c r="J7" s="6"/>
      <c r="K7" s="6"/>
      <c r="L7" s="6"/>
      <c r="M7" s="6"/>
      <c r="N7" s="6"/>
      <c r="O7" s="6"/>
      <c r="P7" s="6"/>
      <c r="Q7" s="5"/>
      <c r="R7" s="5"/>
    </row>
    <row r="8" spans="2:18" ht="20.100000000000001" customHeight="1" x14ac:dyDescent="0.2">
      <c r="B8" s="51" t="s">
        <v>10</v>
      </c>
      <c r="C8" s="49" t="s">
        <v>9</v>
      </c>
      <c r="D8" s="52">
        <v>0.13721895790985175</v>
      </c>
      <c r="E8" s="54">
        <f>211639/1037003</f>
        <v>0.20408716271794777</v>
      </c>
      <c r="F8" s="52"/>
      <c r="G8" s="52">
        <v>9.7943506813178649E-2</v>
      </c>
      <c r="H8" s="53">
        <v>0.14709658522297347</v>
      </c>
      <c r="J8" s="6"/>
      <c r="K8" s="6"/>
      <c r="L8" s="6"/>
      <c r="M8" s="6"/>
      <c r="N8" s="6"/>
      <c r="O8" s="6"/>
      <c r="P8" s="6"/>
      <c r="Q8" s="5"/>
      <c r="R8" s="5"/>
    </row>
    <row r="9" spans="2:18" ht="20.100000000000001" customHeight="1" x14ac:dyDescent="0.2">
      <c r="B9" s="51" t="s">
        <v>242</v>
      </c>
      <c r="C9" s="49" t="s">
        <v>11</v>
      </c>
      <c r="D9" s="52">
        <v>7.1842431119207739E-2</v>
      </c>
      <c r="E9" s="54">
        <f>(20580+45891+10894)/1037003</f>
        <v>7.4604412909123702E-2</v>
      </c>
      <c r="F9" s="52"/>
      <c r="G9" s="52">
        <v>7.3872133309802246E-2</v>
      </c>
      <c r="H9" s="53">
        <v>9.6834191705923986E-2</v>
      </c>
      <c r="J9" s="6"/>
      <c r="K9" s="6"/>
      <c r="L9" s="6"/>
      <c r="M9" s="6"/>
      <c r="N9" s="6"/>
      <c r="O9" s="6"/>
      <c r="P9" s="6"/>
      <c r="Q9" s="5"/>
      <c r="R9" s="5"/>
    </row>
    <row r="10" spans="2:18" ht="20.100000000000001" customHeight="1" x14ac:dyDescent="0.2">
      <c r="B10" s="51" t="s">
        <v>18</v>
      </c>
      <c r="C10" s="49" t="s">
        <v>16</v>
      </c>
      <c r="D10" s="53">
        <v>6.3225026584902061E-2</v>
      </c>
      <c r="E10" s="55">
        <f>22723/1037003</f>
        <v>2.1912183474879051E-2</v>
      </c>
      <c r="F10" s="52"/>
      <c r="G10" s="53">
        <v>7.1842577025608631E-2</v>
      </c>
      <c r="H10" s="52">
        <v>2.034709170348312E-2</v>
      </c>
      <c r="J10" s="6"/>
      <c r="K10" s="6"/>
      <c r="L10" s="6"/>
      <c r="M10" s="6"/>
      <c r="N10" s="6"/>
      <c r="O10" s="6"/>
      <c r="P10" s="6"/>
      <c r="Q10" s="5"/>
      <c r="R10" s="5"/>
    </row>
    <row r="11" spans="2:18" ht="20.100000000000001" customHeight="1" x14ac:dyDescent="0.2">
      <c r="B11" s="51" t="s">
        <v>19</v>
      </c>
      <c r="C11" s="50" t="s">
        <v>270</v>
      </c>
      <c r="D11" s="53">
        <v>8.6835460600652489E-2</v>
      </c>
      <c r="E11" s="55">
        <f>44725/1037003</f>
        <v>4.3129094129910908E-2</v>
      </c>
      <c r="F11" s="52"/>
      <c r="G11" s="53">
        <v>3.9713354201692377E-2</v>
      </c>
      <c r="H11" s="52">
        <v>1.8701945373331055E-2</v>
      </c>
      <c r="J11" s="6"/>
      <c r="K11" s="6"/>
      <c r="L11" s="6"/>
      <c r="M11" s="6"/>
      <c r="N11" s="6"/>
      <c r="O11" s="6"/>
      <c r="P11" s="6"/>
      <c r="Q11" s="5"/>
      <c r="R11" s="5"/>
    </row>
    <row r="12" spans="2:18" ht="20.100000000000001" customHeight="1" x14ac:dyDescent="0.2">
      <c r="B12" s="51" t="s">
        <v>15</v>
      </c>
      <c r="C12" s="49" t="s">
        <v>17</v>
      </c>
      <c r="D12" s="52">
        <v>2.0002109686597502E-2</v>
      </c>
      <c r="E12" s="55">
        <f>20440/1037003</f>
        <v>1.9710646931590362E-2</v>
      </c>
      <c r="F12" s="52"/>
      <c r="G12" s="53">
        <v>1.172219693662397E-2</v>
      </c>
      <c r="H12" s="52">
        <v>9.929458859137397E-3</v>
      </c>
      <c r="J12" s="5"/>
      <c r="K12" s="5"/>
      <c r="L12" s="5"/>
      <c r="M12" s="5"/>
      <c r="N12" s="5"/>
      <c r="O12" s="5"/>
      <c r="P12" s="5"/>
      <c r="Q12" s="5"/>
      <c r="R12" s="5"/>
    </row>
    <row r="13" spans="2:18" ht="20.100000000000001" customHeight="1" x14ac:dyDescent="0.2">
      <c r="B13" s="51" t="s">
        <v>12</v>
      </c>
      <c r="C13" s="49" t="s">
        <v>271</v>
      </c>
      <c r="D13" s="53">
        <v>0.14490410904228782</v>
      </c>
      <c r="E13" s="55">
        <f>138762/1037003</f>
        <v>0.13381060614096585</v>
      </c>
      <c r="F13" s="52"/>
      <c r="G13" s="53">
        <v>3.2523987776219357E-2</v>
      </c>
      <c r="H13" s="52">
        <v>2.706436573994972E-2</v>
      </c>
      <c r="J13" s="5"/>
      <c r="K13" s="5"/>
      <c r="L13" s="5"/>
      <c r="M13" s="5"/>
      <c r="N13" s="5"/>
      <c r="O13" s="5"/>
      <c r="P13" s="5"/>
      <c r="Q13" s="5"/>
      <c r="R13" s="5"/>
    </row>
    <row r="14" spans="2:18" ht="26.25" customHeight="1" x14ac:dyDescent="0.2">
      <c r="B14" s="51" t="s">
        <v>13</v>
      </c>
      <c r="C14" s="49" t="s">
        <v>13</v>
      </c>
      <c r="D14" s="52">
        <v>2.7897279169505716E-2</v>
      </c>
      <c r="E14" s="54">
        <f>37869/1037003</f>
        <v>3.6517734278492926E-2</v>
      </c>
      <c r="F14" s="52"/>
      <c r="G14" s="52">
        <v>1.7118866049285242E-2</v>
      </c>
      <c r="H14" s="53">
        <v>1.8643364495106056E-2</v>
      </c>
      <c r="J14" s="5"/>
      <c r="K14" s="5"/>
      <c r="L14" s="5"/>
      <c r="M14" s="5"/>
      <c r="N14" s="5"/>
      <c r="O14" s="5"/>
      <c r="P14" s="5"/>
      <c r="Q14" s="5"/>
      <c r="R14" s="5"/>
    </row>
    <row r="15" spans="2:18" ht="25.5" customHeight="1" x14ac:dyDescent="0.2">
      <c r="B15" s="51" t="s">
        <v>14</v>
      </c>
      <c r="C15" s="49" t="s">
        <v>14</v>
      </c>
      <c r="D15" s="52">
        <v>0.13297677729216972</v>
      </c>
      <c r="E15" s="54">
        <f>147291/1037003</f>
        <v>0.14203526894329138</v>
      </c>
      <c r="F15" s="52"/>
      <c r="G15" s="53">
        <v>4.8686129352864135E-2</v>
      </c>
      <c r="H15" s="52">
        <v>4.3432839463984962E-2</v>
      </c>
      <c r="J15" s="5"/>
      <c r="K15" s="5"/>
      <c r="L15" s="5"/>
      <c r="M15" s="5"/>
      <c r="N15" s="5"/>
      <c r="O15" s="5"/>
      <c r="P15" s="5"/>
      <c r="Q15" s="5"/>
      <c r="R15" s="5"/>
    </row>
    <row r="16" spans="2:18" ht="15" customHeight="1" x14ac:dyDescent="0.2">
      <c r="C16" s="46"/>
      <c r="D16" s="47"/>
      <c r="E16" s="45"/>
      <c r="F16" s="47"/>
      <c r="G16" s="48"/>
      <c r="H16" s="47"/>
      <c r="J16" s="5"/>
      <c r="K16" s="5"/>
      <c r="L16" s="5"/>
      <c r="M16" s="5"/>
      <c r="N16" s="5"/>
      <c r="O16" s="5"/>
      <c r="P16" s="5"/>
      <c r="Q16" s="5"/>
      <c r="R16" s="5"/>
    </row>
    <row r="17" spans="2:18" ht="48.75" customHeight="1" x14ac:dyDescent="0.2">
      <c r="B17" s="64" t="s">
        <v>272</v>
      </c>
      <c r="C17" s="64"/>
      <c r="D17" s="64"/>
      <c r="E17" s="64"/>
      <c r="F17" s="64"/>
      <c r="G17" s="64"/>
      <c r="H17" s="64"/>
      <c r="J17" s="5"/>
      <c r="K17" s="5"/>
      <c r="L17" s="5"/>
      <c r="M17" s="5"/>
      <c r="N17" s="5"/>
      <c r="O17" s="5"/>
      <c r="P17" s="5"/>
      <c r="Q17" s="5"/>
      <c r="R17" s="5"/>
    </row>
    <row r="18" spans="2:18" ht="15" customHeight="1" x14ac:dyDescent="0.2">
      <c r="B18" s="56" t="s">
        <v>274</v>
      </c>
      <c r="C18" s="57"/>
      <c r="D18" s="58"/>
      <c r="E18" s="56"/>
      <c r="F18" s="56"/>
      <c r="G18" s="58"/>
      <c r="H18" s="58"/>
    </row>
    <row r="19" spans="2:18" ht="15" customHeight="1" x14ac:dyDescent="0.2">
      <c r="B19" s="56" t="s">
        <v>273</v>
      </c>
      <c r="C19" s="57"/>
      <c r="D19" s="56"/>
      <c r="E19" s="56"/>
      <c r="F19" s="56"/>
      <c r="G19" s="56"/>
      <c r="H19" s="56"/>
    </row>
    <row r="20" spans="2:18" ht="15" customHeight="1" x14ac:dyDescent="0.2">
      <c r="B20" s="56" t="s">
        <v>243</v>
      </c>
      <c r="C20" s="57"/>
      <c r="D20" s="59"/>
      <c r="E20" s="56"/>
      <c r="F20" s="56"/>
      <c r="G20" s="56"/>
      <c r="H20" s="56"/>
    </row>
    <row r="67" spans="3:3" x14ac:dyDescent="0.2">
      <c r="C67" s="2"/>
    </row>
    <row r="68" spans="3:3" x14ac:dyDescent="0.2">
      <c r="C68" s="2"/>
    </row>
    <row r="70" spans="3:3" ht="48.75" customHeight="1" x14ac:dyDescent="0.2"/>
  </sheetData>
  <mergeCells count="1">
    <mergeCell ref="B17:H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ES_2019_fiche18_tableau 1</vt:lpstr>
      <vt:lpstr>ES_2019_fiche18_carte 1</vt:lpstr>
      <vt:lpstr>ES_2019_fiche18_carte 2</vt:lpstr>
      <vt:lpstr>ES_2019_fiche18_graphique 1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BOUSSAID, Naila (DREES/OSAM/BES)</dc:creator>
  <cp:lastModifiedBy>BRIFAULT, Fabienne (DREES)</cp:lastModifiedBy>
  <dcterms:created xsi:type="dcterms:W3CDTF">2018-09-05T09:14:51Z</dcterms:created>
  <dcterms:modified xsi:type="dcterms:W3CDTF">2019-07-01T14:20:19Z</dcterms:modified>
</cp:coreProperties>
</file>