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defaultThemeVersion="124226"/>
  <mc:AlternateContent xmlns:mc="http://schemas.openxmlformats.org/markup-compatibility/2006">
    <mc:Choice Requires="x15">
      <x15ac:absPath xmlns:x15ac="http://schemas.microsoft.com/office/spreadsheetml/2010/11/ac" url="/Users/justineduhe/Dropbox (NDBD)/2 - Production/Drees - Panorama/5 - DREES - Panorama - Minima sociaux 2019/Assemblage/DREES - MS 2019 - excel - V2/"/>
    </mc:Choice>
  </mc:AlternateContent>
  <xr:revisionPtr revIDLastSave="0" documentId="13_ncr:1_{5BBDA5D4-9CD7-5B4A-AE3F-0000EF1DA376}" xr6:coauthVersionLast="44" xr6:coauthVersionMax="44" xr10:uidLastSave="{00000000-0000-0000-0000-000000000000}"/>
  <bookViews>
    <workbookView xWindow="0" yWindow="460" windowWidth="19420" windowHeight="18720" xr2:uid="{00000000-000D-0000-FFFF-FFFF00000000}"/>
  </bookViews>
  <sheets>
    <sheet name="Graphique 1" sheetId="7" r:id="rId1"/>
    <sheet name="Graphique 2" sheetId="9" r:id="rId2"/>
    <sheet name="Tableau 1" sheetId="1" r:id="rId3"/>
    <sheet name="Tableau 2" sheetId="2" r:id="rId4"/>
    <sheet name="Tableau 3" sheetId="3" r:id="rId5"/>
    <sheet name="Tableau 4" sheetId="4" r:id="rId6"/>
    <sheet name="Tableau 5" sheetId="5" r:id="rId7"/>
    <sheet name="Graphique 3" sheetId="6" r:id="rId8"/>
    <sheet name="Tableau encadré 1" sheetId="10" r:id="rId9"/>
  </sheets>
  <externalReferences>
    <externalReference r:id="rId10"/>
    <externalReference r:id="rId11"/>
    <externalReference r:id="rId12"/>
  </externalReferences>
  <definedNames>
    <definedName name="al_taux_compl">[1]Barème!$B$50</definedName>
    <definedName name="Mfo_AL">[2]Barème!$B$69</definedName>
    <definedName name="Nb_adultes" localSheetId="7">'Graphique 3'!$B$5</definedName>
    <definedName name="rbg">'Graphique 2'!$Q1</definedName>
    <definedName name="seuil_versement_AL">[1]Barème!$B$68</definedName>
    <definedName name="smic_n">[3]Barème!$B$298</definedName>
    <definedName name="tx_crds">[1]Barème!$B$230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10" l="1"/>
  <c r="G7" i="10"/>
  <c r="H10" i="5" l="1"/>
  <c r="I16" i="4" l="1"/>
  <c r="I10" i="5"/>
  <c r="G16" i="4"/>
  <c r="G17" i="4" s="1"/>
  <c r="G18" i="4" s="1"/>
  <c r="E16" i="4"/>
  <c r="D17" i="4"/>
  <c r="D18" i="4" s="1"/>
  <c r="D16" i="4"/>
  <c r="E9" i="10" l="1"/>
  <c r="F11" i="10"/>
  <c r="F12" i="10" s="1"/>
  <c r="F13" i="10" s="1"/>
  <c r="B11" i="10"/>
  <c r="B12" i="10" s="1"/>
  <c r="B13" i="10" s="1"/>
  <c r="J10" i="5"/>
  <c r="D17" i="3"/>
  <c r="D18" i="3" s="1"/>
  <c r="E17" i="4"/>
  <c r="E18" i="4" s="1"/>
  <c r="F16" i="4"/>
  <c r="F17" i="4" s="1"/>
  <c r="F18" i="4" s="1"/>
  <c r="H16" i="4"/>
  <c r="H17" i="4" s="1"/>
  <c r="H18" i="4" s="1"/>
  <c r="I17" i="4"/>
  <c r="I18" i="4" s="1"/>
  <c r="J16" i="4"/>
  <c r="J17" i="4" s="1"/>
  <c r="J18" i="4" s="1"/>
  <c r="C16" i="4"/>
  <c r="C17" i="4" s="1"/>
  <c r="C18" i="4" s="1"/>
  <c r="J17" i="3"/>
  <c r="J18" i="3" s="1"/>
  <c r="I17" i="3"/>
  <c r="I18" i="3" s="1"/>
  <c r="J16" i="3"/>
  <c r="F16" i="3"/>
  <c r="F17" i="3" s="1"/>
  <c r="F18" i="3" s="1"/>
  <c r="E16" i="3"/>
  <c r="E17" i="3" s="1"/>
  <c r="E18" i="3" s="1"/>
  <c r="D16" i="3"/>
  <c r="G16" i="3"/>
  <c r="G17" i="3" s="1"/>
  <c r="G18" i="3" s="1"/>
  <c r="H16" i="3"/>
  <c r="H17" i="3" s="1"/>
  <c r="H18" i="3" s="1"/>
  <c r="I16" i="3"/>
  <c r="C16" i="3"/>
  <c r="C17" i="3" s="1"/>
  <c r="C18" i="3" s="1"/>
  <c r="K10" i="5" l="1"/>
  <c r="G10" i="5"/>
  <c r="F10" i="5"/>
  <c r="E10" i="5"/>
  <c r="D10" i="5"/>
  <c r="K8" i="5"/>
  <c r="J8" i="5"/>
  <c r="I8" i="5"/>
  <c r="H8" i="5"/>
  <c r="G8" i="5"/>
  <c r="F8" i="5"/>
  <c r="E8" i="5"/>
  <c r="D8" i="5"/>
  <c r="D11" i="1" l="1"/>
  <c r="G11" i="10" l="1"/>
  <c r="G12" i="10" s="1"/>
  <c r="G13" i="10" s="1"/>
  <c r="E6" i="10"/>
  <c r="I6" i="10" l="1"/>
  <c r="H6" i="10"/>
  <c r="H11" i="10" s="1"/>
  <c r="H12" i="10" s="1"/>
  <c r="H13" i="10" s="1"/>
  <c r="E11" i="10"/>
  <c r="E12" i="10" s="1"/>
  <c r="E13" i="10" s="1"/>
  <c r="D6" i="10"/>
  <c r="D11" i="10" s="1"/>
  <c r="D12" i="10" s="1"/>
  <c r="D13" i="10" s="1"/>
  <c r="I11" i="10" l="1"/>
  <c r="I12" i="10" s="1"/>
  <c r="I13" i="10" s="1"/>
  <c r="C6" i="10"/>
  <c r="C11" i="10" s="1"/>
  <c r="C12" i="10" s="1"/>
  <c r="C13" i="10" s="1"/>
  <c r="J11" i="1" l="1"/>
  <c r="I11" i="1"/>
  <c r="H11" i="1"/>
  <c r="G11" i="1"/>
  <c r="F11" i="1"/>
  <c r="E11" i="1"/>
  <c r="J9" i="1"/>
  <c r="I9" i="1"/>
  <c r="H9" i="1"/>
  <c r="G9" i="1"/>
  <c r="F9" i="1"/>
  <c r="E9" i="1"/>
  <c r="D9" i="1"/>
</calcChain>
</file>

<file path=xl/sharedStrings.xml><?xml version="1.0" encoding="utf-8"?>
<sst xmlns="http://schemas.openxmlformats.org/spreadsheetml/2006/main" count="129" uniqueCount="78">
  <si>
    <t>Personne seule</t>
  </si>
  <si>
    <t>Couple</t>
  </si>
  <si>
    <t>Revenu de solidarité active</t>
  </si>
  <si>
    <t>Allocations logement</t>
  </si>
  <si>
    <t>Allocations familiales</t>
  </si>
  <si>
    <t>Complément familial</t>
  </si>
  <si>
    <t>Allocation de rentrée scolaire</t>
  </si>
  <si>
    <t>Allocation de soutien familial</t>
  </si>
  <si>
    <t>Impôt sur le revenu</t>
  </si>
  <si>
    <t>Revenu disponible</t>
  </si>
  <si>
    <t>Niveau de vie</t>
  </si>
  <si>
    <t>Nombre d’enfant(s)</t>
  </si>
  <si>
    <t>0,5 smic</t>
  </si>
  <si>
    <t>1 smic</t>
  </si>
  <si>
    <t xml:space="preserve">Complément familial </t>
  </si>
  <si>
    <t xml:space="preserve">Allocations logement </t>
  </si>
  <si>
    <t xml:space="preserve">Revenu disponible </t>
  </si>
  <si>
    <t xml:space="preserve">Allocation de soutien familial </t>
  </si>
  <si>
    <t xml:space="preserve">Revenu disponible         </t>
  </si>
  <si>
    <t>Montant forfaitaire du RSA (en euros)</t>
  </si>
  <si>
    <t>Situation par rapport à une personne seule sans enfant (en %)</t>
  </si>
  <si>
    <t xml:space="preserve">Revenu de solidarité active + prime de Noël </t>
  </si>
  <si>
    <t>RSA (y compris prime de Noël) réellement perçu (en euros)</t>
  </si>
  <si>
    <t>Niveau de vie (en euros)</t>
  </si>
  <si>
    <t>Écart à la situation d’emploi au smic (en %)</t>
  </si>
  <si>
    <t xml:space="preserve"> 0 enfant</t>
  </si>
  <si>
    <t xml:space="preserve"> 1 enfant</t>
  </si>
  <si>
    <t xml:space="preserve"> 2 enfants</t>
  </si>
  <si>
    <t xml:space="preserve"> 3 enfants</t>
  </si>
  <si>
    <t xml:space="preserve">Aides au logement </t>
  </si>
  <si>
    <t xml:space="preserve">Niveau de vie </t>
  </si>
  <si>
    <t xml:space="preserve">Minima social principal perçu  </t>
  </si>
  <si>
    <t>Personne seule sans enfant</t>
  </si>
  <si>
    <t>Couple sans enfant avec un seul allocataire</t>
  </si>
  <si>
    <t xml:space="preserve">RSA </t>
  </si>
  <si>
    <t>ASS</t>
  </si>
  <si>
    <t>AAH                                  + majoration pour la vie autonome</t>
  </si>
  <si>
    <t>AAH                               + majoration pour la vie autonome</t>
  </si>
  <si>
    <t>Revenu de solidarité active + prime de Noël</t>
  </si>
  <si>
    <t>En euros</t>
  </si>
  <si>
    <t xml:space="preserve">En euros </t>
  </si>
  <si>
    <t>Aspa</t>
  </si>
  <si>
    <t xml:space="preserve">Seuils de sortie des prestations sociales </t>
  </si>
  <si>
    <t xml:space="preserve">Revenu d’activité net   </t>
  </si>
  <si>
    <t>Prime d’activité</t>
  </si>
  <si>
    <t xml:space="preserve">Revenu d’activité net  </t>
  </si>
  <si>
    <t>Revenu d’activité net</t>
  </si>
  <si>
    <t>Revenus d’activité</t>
  </si>
  <si>
    <t xml:space="preserve">Revenus d’activité             (en % du smic) </t>
  </si>
  <si>
    <t>Montant mensuel des prestations sociales, du revenu disponible et du niveau de vie d’un ménage sans ressources, selon sa configuration familiale et le minimum social principal qu’il perçoit</t>
  </si>
  <si>
    <t>Tableau 1 - Montant mensuel forfaitaire du RSA et montant mensuel réellement versé pour un ménage sans revenu d’activité, selon sa composition familiale</t>
  </si>
  <si>
    <t>Tableau 4 - Montant mensuel des prestations sociales, de l’impôt sur le revenu, du revenu disponible et du niveau de vie d’un ménage ayant un revenu d’activité net égal à un smic net à temps plein, selon sa composition familiale</t>
  </si>
  <si>
    <r>
      <t xml:space="preserve">1. Le seuil de pauvreté considéré ici est celui à 60 % du niveau de vie médian. Le niveau de vie 2019 n’est pas encore connu. Il s’agit d’une estimation à partir du seuil de pauvreté 2016 (1 026 euros mensuels) qui est revalorisé selon l’inflation anticipée entre 2016 et 2019. En 2019, l’estimation du seuil de pauvreté est de 1 067 euros mensuels.
</t>
    </r>
    <r>
      <rPr>
        <b/>
        <sz val="8"/>
        <color theme="1"/>
        <rFont val="Arial"/>
        <family val="2"/>
      </rPr>
      <t xml:space="preserve">Note &gt; </t>
    </r>
    <r>
      <rPr>
        <sz val="8"/>
        <color theme="1"/>
        <rFont val="Arial"/>
        <family val="2"/>
      </rPr>
      <t xml:space="preserve">Pour les couples, on suppose qu’un seul des membres travaille.
</t>
    </r>
    <r>
      <rPr>
        <b/>
        <sz val="8"/>
        <color theme="1"/>
        <rFont val="Arial"/>
        <family val="2"/>
      </rPr>
      <t>Lecture &gt;</t>
    </r>
    <r>
      <rPr>
        <sz val="8"/>
        <color theme="1"/>
        <rFont val="Arial"/>
        <family val="2"/>
      </rPr>
      <t xml:space="preserve"> Une personne seule avec un enfant et percevant un smic net à temps plein a un revenu disponible de 1 860 euros mensuels. Son niveau de vie s’établit à 1 431 euros mensuels, soit 134 % du seuil de pauvreté.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2019.
</t>
    </r>
    <r>
      <rPr>
        <b/>
        <sz val="8"/>
        <color theme="1"/>
        <rFont val="Arial"/>
        <family val="2"/>
      </rPr>
      <t>Sources &gt;</t>
    </r>
    <r>
      <rPr>
        <sz val="8"/>
        <color theme="1"/>
        <rFont val="Arial"/>
        <family val="2"/>
      </rPr>
      <t xml:space="preserve"> Cas types DREES ; Insee, DGFiP, CNAF, CNAV, MSA, enquête Revenus fiscaux et sociaux 2016, pour le seuil de pauvreté.
</t>
    </r>
  </si>
  <si>
    <r>
      <t>Seuil de pauvreté</t>
    </r>
    <r>
      <rPr>
        <vertAlign val="superscript"/>
        <sz val="8"/>
        <color theme="1"/>
        <rFont val="Arial"/>
        <family val="2"/>
      </rPr>
      <t>1</t>
    </r>
  </si>
  <si>
    <t>Graphique 2 - Revenu disponible mensuel d’un ménage constitué d’une personne seule avec trois enfants à charge, selon son revenu d’activité mensuel net</t>
  </si>
  <si>
    <t>Tableau 2 - Seuils de sortie, en fonction du revenu d’activité mensuel net, du RSA, de la prime d’activité et des allocations logement, selon la composition familiale du ménage</t>
  </si>
  <si>
    <t>Tableau 3 - Montant mensuel des prestations sociales, de l’impôt sur le revenu, du revenu disponible et du niveau de vie d’un ménage sans revenu d’activité, selon sa composition familiale</t>
  </si>
  <si>
    <t>Graphique 3 - Niveau de vie mensuel d’un ménage, selon son revenu d’activité net et sa composition familiale</t>
  </si>
  <si>
    <t>RSA + prime de Noël</t>
  </si>
  <si>
    <t>ASS + prime de Noël</t>
  </si>
  <si>
    <t>AAH + majoration pour la vie autonome</t>
  </si>
  <si>
    <t>Tableau 5 - Écart de niveau de vie, à configuration familiale donnée, entre des ménages
sans revenu d’activité, avec un demi-smic ou avec un smic net à temps plein</t>
  </si>
  <si>
    <t>Graphique 1 - Revenu disponible mensuel d’un ménage constitué d’une personne seule sans enfant, selon son revenu d’activité mensuel net</t>
  </si>
  <si>
    <r>
      <t>Niveau de vie / seuil de pauvreté</t>
    </r>
    <r>
      <rPr>
        <vertAlign val="superscript"/>
        <sz val="8"/>
        <color theme="1"/>
        <rFont val="Calibri"/>
        <family val="2"/>
        <scheme val="minor"/>
      </rPr>
      <t>1</t>
    </r>
    <r>
      <rPr>
        <sz val="8"/>
        <color theme="1"/>
        <rFont val="Calibri"/>
        <family val="2"/>
        <scheme val="minor"/>
      </rPr>
      <t xml:space="preserve"> (en %)</t>
    </r>
  </si>
  <si>
    <t xml:space="preserve">
1. Le seuil de pauvreté considéré ici est celui à 60 % du niveau de vie médian. Le seuil de pauvreté 2019 n’est pas encore connu.
Il s’agit d’une estimation à partir du seuil de pauvreté 2016 (1 026 euros mensuels) qui est revalorisé selon l’inflation anticipée
entre 2016 et 2019. En 2019, l’estimation du seuil de pauvreté est de 1 067 euros mensuels.
Note &gt; Pour les couples, on fait l’hypothèse qu’une seule personne peut être éligible à l’ASS, à l’Aspa ou à l’AAH.
Lecture &gt; Une personne seule sans enfant et sans ressources qui perçoit l’allocation de solidarité spécifique a un niveau de vie
de 783 euros mensuels, soit 73 % du seuil de pauvreté.
Champ &gt; France métropolitaine au 1er janvier 2019.
Sources &gt; Cas types DREES ; Insee, DGFiP, CNAF, CNAV, MSA, enquête Revenus fiscaux et sociaux 2016.
</t>
  </si>
  <si>
    <r>
      <t>Note &gt; À partir d’environ 1,15 smic, la courbe associée au revenu disponible décroche pour se situer en dessous de la somme des
revenus considérés : la partie située entre cette somme et le revenu disponible représente le versement de l’impôt sur le revenu.
Lecture &gt; Un ménage constitué d’une personne seule, sans enfant, locataire et sans revenu d’activité perçoit 269 euros d’aide
au logement et 498 euros de RSA (y compris prime de Noël) par mois.
Champ &gt; France métropolitaine au 1</t>
    </r>
    <r>
      <rPr>
        <vertAlign val="superscript"/>
        <sz val="8"/>
        <color theme="1"/>
        <rFont val="Arial"/>
        <family val="2"/>
      </rPr>
      <t>er</t>
    </r>
    <r>
      <rPr>
        <sz val="8"/>
        <color theme="1"/>
        <rFont val="Arial"/>
        <family val="2"/>
      </rPr>
      <t xml:space="preserve"> janvier 2019.
Source &gt; Cas types DREES.
</t>
    </r>
  </si>
  <si>
    <t>Revenu d'activité mensuel net (en % du smic brut temps plein)</t>
  </si>
  <si>
    <r>
      <t>Lecture &gt; Un ménage constitué d’une personne seule avec trois enfants à charge (âgés de 6 à 13 ans), locataire et sans revenu
d’activité perçoit 330 euros de RSA (y compris la prime de Noël), 493 euros d’aides au logement, 299 euros d’allocations familiales,
256 euros de complément familial majoré, 97 euros d’allocation de rentrée scolaire et 346 euros d’allocation de soutien
familial par mois.
Champ &gt; France métropolitaine au 1</t>
    </r>
    <r>
      <rPr>
        <vertAlign val="superscript"/>
        <sz val="8"/>
        <color theme="1"/>
        <rFont val="Arial"/>
        <family val="2"/>
      </rPr>
      <t>er</t>
    </r>
    <r>
      <rPr>
        <sz val="8"/>
        <color theme="1"/>
        <rFont val="Arial"/>
        <family val="2"/>
      </rPr>
      <t xml:space="preserve"> janvier 2019.
Source &gt; Cas types DREES.
</t>
    </r>
  </si>
  <si>
    <r>
      <t>Lecture &gt; Un ménage sans revenu d’activité constitué d’une personne seule avec un enfant a un montant forfaitaire du RSA de
826 euros, soit 150 % de celui d’une personne seule sans enfant. Toutefois, une fois tenu compte des prestations incluses dans
l’assiette des ressources du RSA, le montant mensuel du RSA (y compris prime de Noël) réellement versé à ce ménage est de
621 euros, soit 125 % du montant versé à une personne seule sans enfant.
Champ &gt; France métropolitaine au 1</t>
    </r>
    <r>
      <rPr>
        <vertAlign val="superscript"/>
        <sz val="8"/>
        <color theme="1"/>
        <rFont val="Arial"/>
        <family val="2"/>
      </rPr>
      <t>er</t>
    </r>
    <r>
      <rPr>
        <sz val="8"/>
        <color theme="1"/>
        <rFont val="Arial"/>
        <family val="2"/>
      </rPr>
      <t xml:space="preserve"> janvier 2019.
Source &gt; Cas types DREES.
</t>
    </r>
  </si>
  <si>
    <t xml:space="preserve">En % du smic net à temps plein </t>
  </si>
  <si>
    <r>
      <t>Notes &gt; Au 1er janvier 2019, le smic net est de 1 204 euros. Pour rappel, dans cette fiche, les ménages sont supposés
ne pas avoir d’autres revenus que d’éventuels revenus d’activité et des prestations sociales. Par ailleurs, pour les couples,
on suppose qu’un seul des membres travaille : cela affecte le point de sortie de la prime d’activité car cela signifie qu’un seul
des deux membres peut bénéficier de la bonification individuelle.
Lecture &gt; Un ménage constitué d’une personne seule sans enfant ne perçoit plus le RSA lorsqu’il a un revenu d’activité supérieur
à environ 43 % du smic net mensuel à temps plein, soit 518 euros.
Champ &gt; France métropolitaine au 1</t>
    </r>
    <r>
      <rPr>
        <vertAlign val="superscript"/>
        <sz val="8"/>
        <color theme="1"/>
        <rFont val="Arial"/>
        <family val="2"/>
      </rPr>
      <t>er</t>
    </r>
    <r>
      <rPr>
        <sz val="8"/>
        <color theme="1"/>
        <rFont val="Arial"/>
        <family val="2"/>
      </rPr>
      <t xml:space="preserve"> janvier 2019.
Source &gt; Cas types DREES.
</t>
    </r>
  </si>
  <si>
    <r>
      <t>Niveau de vie / seuil de pauvreté</t>
    </r>
    <r>
      <rPr>
        <vertAlign val="superscript"/>
        <sz val="8"/>
        <rFont val="Arial"/>
        <family val="2"/>
      </rPr>
      <t xml:space="preserve">1 </t>
    </r>
    <r>
      <rPr>
        <sz val="8"/>
        <rFont val="Arial"/>
        <family val="2"/>
      </rPr>
      <t>(en %)</t>
    </r>
  </si>
  <si>
    <r>
      <t>1. Le seuil de pauvreté considéré ici est celui à 60 % du niveau de vie médian. Le niveau de vie 2019 n’est pas encore connu. Il s’agit
d’une estimation à partir du seuil de pauvreté 2016 (1 026 euros mensuels) qui est revalorisé selon l’inflation anticipée entre 2016
et 2019. En 2019, l’estimation du seuil de pauvreté est de 1 067 euros mensuels.
Lecture &gt; Une personne seule avec un enfant et sans revenu d’activité a un revenu disponible de 1 146 euros mensuels.
Son niveau de vie s’établit à 882 euros mensuels, soit 83 % du seuil de pauvreté.
Champ &gt; France métropolitaine au 1</t>
    </r>
    <r>
      <rPr>
        <vertAlign val="superscript"/>
        <sz val="8"/>
        <color theme="1"/>
        <rFont val="Arial"/>
        <family val="2"/>
      </rPr>
      <t>er</t>
    </r>
    <r>
      <rPr>
        <sz val="8"/>
        <color theme="1"/>
        <rFont val="Arial"/>
        <family val="2"/>
      </rPr>
      <t xml:space="preserve"> janvier 2019.
Sources &gt; Cas types DREES ; Insee, DGFiP, CNAF, CNAV, MSA, enquête Revenus fiscaux et sociaux 2016.</t>
    </r>
  </si>
  <si>
    <r>
      <t>Niveau de vie / seuil de pauvreté</t>
    </r>
    <r>
      <rPr>
        <vertAlign val="superscript"/>
        <sz val="8"/>
        <color theme="1"/>
        <rFont val="Arial"/>
        <family val="2"/>
      </rPr>
      <t>1</t>
    </r>
    <r>
      <rPr>
        <sz val="8"/>
        <color theme="1"/>
        <rFont val="Arial"/>
        <family val="2"/>
      </rPr>
      <t xml:space="preserve"> (en %)</t>
    </r>
  </si>
  <si>
    <r>
      <t>Note &gt; Pour les couples, on suppose qu’un seul des membres travaille.
Lecture &gt; Une personne seule sans enfant et sans revenu d’activité a un niveau de vie mensuel de 767 euros perçus grâce
aux transferts sociaux. Cela correspond à un niveau de vie inférieur de 47 % à celui d’une personne seule sans enfant ayant un
revenu d’activité égal à un smic net à temps plein (1 445 euros).
Champ &gt; France métropolitaine au 1</t>
    </r>
    <r>
      <rPr>
        <vertAlign val="superscript"/>
        <sz val="8"/>
        <color theme="1"/>
        <rFont val="Arial"/>
        <family val="2"/>
      </rPr>
      <t>er</t>
    </r>
    <r>
      <rPr>
        <sz val="8"/>
        <color theme="1"/>
        <rFont val="Arial"/>
        <family val="2"/>
      </rPr>
      <t xml:space="preserve"> janvier 2019.
Source &gt; Cas types DREES.
</t>
    </r>
  </si>
  <si>
    <t>Personne seule avec</t>
  </si>
  <si>
    <t xml:space="preserve">Couple avec </t>
  </si>
  <si>
    <r>
      <t>1. Le seuil de pauvreté considéré ici est celui à 60 % du niveau de vie médian. Le niveau de vie 2019 n’est pas encore connu.
Il s’agit d’une estimation à partir du seuil de pauvreté 2016 (1 026 euros mensuels) qui est revalorisé selon l’inflation anticipée
entre 2016 et 2019. En 2019, l’estimation du seuil de pauvreté est de 1 067 euros mensuels.
Note &gt; Pour les couples, on suppose qu’un seul des membres travaille.
Lecture &gt; Un ménage constitué d’un couple sans enfant a un niveau de vie de 693 euros mensuels sans revenu d’activité,
de 937 euros avec 0,5 smic et de 1 147 euros avec 1 smic.
Champ &gt; France métropolitaine au 1</t>
    </r>
    <r>
      <rPr>
        <vertAlign val="superscript"/>
        <sz val="8"/>
        <color theme="1"/>
        <rFont val="Arial"/>
        <family val="2"/>
      </rPr>
      <t>er</t>
    </r>
    <r>
      <rPr>
        <sz val="8"/>
        <color theme="1"/>
        <rFont val="Arial"/>
        <family val="2"/>
      </rPr>
      <t xml:space="preserve"> janvier 2019.
Sources &gt; Cas types DREES ; Insee, DGFiP, CNAF, CNAV, MSA, enquête Revenus fiscaux et sociaux 2016.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</si>
</sst>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sz val="10"/>
      <color theme="1"/>
      <name val="Arial"/>
      <family val="2"/>
    </font>
    <font>
      <b/>
      <sz val="9"/>
      <color theme="1"/>
      <name val="Arial"/>
      <family val="2"/>
    </font>
    <font>
      <b/>
      <sz val="8"/>
      <color theme="1"/>
      <name val="Calibri"/>
      <family val="2"/>
      <scheme val="minor"/>
    </font>
    <font>
      <sz val="8"/>
      <color theme="1"/>
      <name val="Calibri"/>
      <family val="2"/>
      <scheme val="minor"/>
    </font>
    <font>
      <b/>
      <sz val="8"/>
      <color theme="1"/>
      <name val="Arial"/>
      <family val="2"/>
    </font>
    <font>
      <i/>
      <sz val="8"/>
      <color theme="1"/>
      <name val="Calibri"/>
      <family val="2"/>
      <scheme val="minor"/>
    </font>
    <font>
      <sz val="8"/>
      <color theme="1"/>
      <name val="Arial"/>
      <family val="2"/>
    </font>
    <font>
      <vertAlign val="superscript"/>
      <sz val="8"/>
      <color theme="1"/>
      <name val="Arial"/>
      <family val="2"/>
    </font>
    <font>
      <i/>
      <sz val="8"/>
      <color theme="1"/>
      <name val="Arial"/>
      <family val="2"/>
    </font>
    <font>
      <sz val="8"/>
      <name val="Arial"/>
      <family val="2"/>
    </font>
    <font>
      <vertAlign val="superscript"/>
      <sz val="8"/>
      <name val="Arial"/>
      <family val="2"/>
    </font>
    <font>
      <sz val="8"/>
      <color rgb="FFFF0000"/>
      <name val="Arial"/>
      <family val="2"/>
    </font>
    <font>
      <vertAlign val="superscript"/>
      <sz val="8"/>
      <color theme="1"/>
      <name val="Calibri"/>
      <family val="2"/>
      <scheme val="minor"/>
    </font>
  </fonts>
  <fills count="5">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rgb="FFC5D9F1"/>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indexed="64"/>
      </left>
      <right style="thin">
        <color indexed="64"/>
      </right>
      <top/>
      <bottom style="thin">
        <color theme="2"/>
      </bottom>
      <diagonal/>
    </border>
    <border>
      <left style="thin">
        <color indexed="64"/>
      </left>
      <right style="thin">
        <color indexed="64"/>
      </right>
      <top style="thin">
        <color indexed="64"/>
      </top>
      <bottom style="thin">
        <color theme="2"/>
      </bottom>
      <diagonal/>
    </border>
    <border>
      <left style="thin">
        <color indexed="64"/>
      </left>
      <right style="thin">
        <color indexed="64"/>
      </right>
      <top style="thin">
        <color theme="2"/>
      </top>
      <bottom style="thin">
        <color theme="0"/>
      </bottom>
      <diagonal/>
    </border>
    <border>
      <left style="thin">
        <color indexed="64"/>
      </left>
      <right style="thin">
        <color indexed="64"/>
      </right>
      <top style="thin">
        <color theme="2"/>
      </top>
      <bottom style="thin">
        <color indexed="64"/>
      </bottom>
      <diagonal/>
    </border>
    <border>
      <left style="thin">
        <color indexed="64"/>
      </left>
      <right style="thin">
        <color indexed="64"/>
      </right>
      <top style="thin">
        <color theme="0"/>
      </top>
      <bottom style="thin">
        <color theme="2"/>
      </bottom>
      <diagonal/>
    </border>
  </borders>
  <cellStyleXfs count="2">
    <xf numFmtId="0" fontId="0" fillId="0" borderId="0"/>
    <xf numFmtId="9" fontId="1" fillId="0" borderId="0" applyFont="0" applyFill="0" applyBorder="0" applyAlignment="0" applyProtection="0"/>
  </cellStyleXfs>
  <cellXfs count="143">
    <xf numFmtId="0" fontId="0" fillId="0" borderId="0" xfId="0"/>
    <xf numFmtId="0" fontId="0" fillId="0" borderId="0" xfId="0" applyAlignment="1">
      <alignment vertical="top" wrapText="1"/>
    </xf>
    <xf numFmtId="3" fontId="0" fillId="0" borderId="0" xfId="0" applyNumberFormat="1"/>
    <xf numFmtId="0" fontId="0" fillId="0" borderId="0" xfId="0" applyFill="1"/>
    <xf numFmtId="0" fontId="0" fillId="0" borderId="0" xfId="0" applyBorder="1"/>
    <xf numFmtId="0" fontId="5" fillId="0" borderId="0" xfId="0" applyFont="1"/>
    <xf numFmtId="0" fontId="8" fillId="0" borderId="0" xfId="0" applyFont="1"/>
    <xf numFmtId="0" fontId="6" fillId="0" borderId="1" xfId="0" applyFont="1" applyBorder="1" applyAlignment="1">
      <alignment horizontal="center" vertical="center"/>
    </xf>
    <xf numFmtId="0" fontId="8" fillId="0" borderId="2" xfId="0" applyFont="1" applyBorder="1" applyAlignment="1">
      <alignment horizontal="left" vertical="center" wrapText="1"/>
    </xf>
    <xf numFmtId="1" fontId="8" fillId="0" borderId="15" xfId="0" applyNumberFormat="1" applyFont="1" applyBorder="1" applyAlignment="1">
      <alignment horizontal="center" vertical="center"/>
    </xf>
    <xf numFmtId="1" fontId="8" fillId="0" borderId="2" xfId="0" applyNumberFormat="1" applyFont="1" applyBorder="1" applyAlignment="1">
      <alignment horizontal="center" vertical="center"/>
    </xf>
    <xf numFmtId="3" fontId="8" fillId="0" borderId="2" xfId="0" applyNumberFormat="1" applyFont="1" applyBorder="1" applyAlignment="1">
      <alignment horizontal="center" vertical="center"/>
    </xf>
    <xf numFmtId="3" fontId="8" fillId="0" borderId="15" xfId="0" applyNumberFormat="1" applyFont="1" applyBorder="1" applyAlignment="1">
      <alignment horizontal="center" vertical="center"/>
    </xf>
    <xf numFmtId="0" fontId="8" fillId="0" borderId="15" xfId="0" applyFont="1" applyBorder="1" applyAlignment="1">
      <alignment horizontal="left" wrapText="1"/>
    </xf>
    <xf numFmtId="1" fontId="8" fillId="2" borderId="2" xfId="0" applyNumberFormat="1" applyFont="1" applyFill="1" applyBorder="1" applyAlignment="1" applyProtection="1">
      <alignment horizontal="center" vertical="center"/>
    </xf>
    <xf numFmtId="1" fontId="8" fillId="3" borderId="2" xfId="0" applyNumberFormat="1" applyFont="1" applyFill="1" applyBorder="1" applyAlignment="1">
      <alignment horizontal="center" vertical="center"/>
    </xf>
    <xf numFmtId="0" fontId="6" fillId="0" borderId="20" xfId="0" applyFont="1" applyBorder="1"/>
    <xf numFmtId="1" fontId="8" fillId="2" borderId="2" xfId="1" applyNumberFormat="1" applyFont="1" applyFill="1" applyBorder="1" applyAlignment="1" applyProtection="1">
      <alignment horizontal="center" vertical="center"/>
    </xf>
    <xf numFmtId="0" fontId="8" fillId="0" borderId="19" xfId="0" applyFont="1" applyBorder="1"/>
    <xf numFmtId="3" fontId="8" fillId="2" borderId="3" xfId="1" applyNumberFormat="1" applyFont="1" applyFill="1" applyBorder="1" applyAlignment="1" applyProtection="1">
      <alignment horizontal="center" vertical="center"/>
    </xf>
    <xf numFmtId="0" fontId="8" fillId="0" borderId="18" xfId="0" applyFont="1" applyBorder="1"/>
    <xf numFmtId="3" fontId="10" fillId="2" borderId="3" xfId="1" applyNumberFormat="1" applyFont="1" applyFill="1" applyBorder="1" applyAlignment="1" applyProtection="1">
      <alignment horizontal="center" vertical="center"/>
    </xf>
    <xf numFmtId="0" fontId="6" fillId="0" borderId="17" xfId="0" applyFont="1" applyBorder="1"/>
    <xf numFmtId="0" fontId="8" fillId="0" borderId="21" xfId="0" applyFont="1" applyBorder="1"/>
    <xf numFmtId="0" fontId="8" fillId="0" borderId="17" xfId="0" applyFont="1" applyBorder="1"/>
    <xf numFmtId="0" fontId="6" fillId="0" borderId="23" xfId="0" applyFont="1" applyBorder="1"/>
    <xf numFmtId="3" fontId="8" fillId="2" borderId="11" xfId="1" applyNumberFormat="1" applyFont="1" applyFill="1" applyBorder="1" applyAlignment="1" applyProtection="1">
      <alignment horizontal="center" vertical="center"/>
    </xf>
    <xf numFmtId="0" fontId="8" fillId="0" borderId="22" xfId="0" applyFont="1" applyBorder="1"/>
    <xf numFmtId="3" fontId="10" fillId="0" borderId="13" xfId="0" applyNumberFormat="1" applyFont="1" applyBorder="1" applyAlignment="1">
      <alignment horizontal="center" vertical="center"/>
    </xf>
    <xf numFmtId="3" fontId="10" fillId="0" borderId="7" xfId="0" applyNumberFormat="1" applyFont="1" applyBorder="1" applyAlignment="1">
      <alignment horizontal="center" vertical="center"/>
    </xf>
    <xf numFmtId="1" fontId="8" fillId="0" borderId="0" xfId="0" applyNumberFormat="1" applyFont="1"/>
    <xf numFmtId="0" fontId="8" fillId="0" borderId="15" xfId="0" applyFont="1" applyBorder="1"/>
    <xf numFmtId="3" fontId="8" fillId="3" borderId="2" xfId="0" applyNumberFormat="1" applyFont="1" applyFill="1" applyBorder="1" applyAlignment="1">
      <alignment horizontal="center" vertical="center"/>
    </xf>
    <xf numFmtId="0" fontId="8" fillId="0" borderId="16" xfId="0" applyFont="1" applyBorder="1"/>
    <xf numFmtId="3" fontId="8" fillId="2" borderId="3" xfId="0" applyNumberFormat="1" applyFont="1" applyFill="1" applyBorder="1" applyAlignment="1" applyProtection="1">
      <alignment horizontal="center" vertical="center"/>
    </xf>
    <xf numFmtId="3" fontId="8" fillId="3" borderId="3" xfId="0" applyNumberFormat="1" applyFont="1" applyFill="1" applyBorder="1" applyAlignment="1">
      <alignment horizontal="center" vertical="center"/>
    </xf>
    <xf numFmtId="0" fontId="8" fillId="0" borderId="3" xfId="0" applyFont="1" applyBorder="1"/>
    <xf numFmtId="0" fontId="8" fillId="0" borderId="7" xfId="0" applyFont="1" applyBorder="1"/>
    <xf numFmtId="3" fontId="8" fillId="3" borderId="7" xfId="0" applyNumberFormat="1" applyFont="1" applyFill="1" applyBorder="1" applyAlignment="1">
      <alignment horizontal="center" vertical="center"/>
    </xf>
    <xf numFmtId="0" fontId="8" fillId="0" borderId="1" xfId="0" applyFont="1" applyBorder="1"/>
    <xf numFmtId="3" fontId="8" fillId="3" borderId="1" xfId="0" applyNumberFormat="1" applyFont="1" applyFill="1" applyBorder="1" applyAlignment="1">
      <alignment horizontal="center" vertical="center"/>
    </xf>
    <xf numFmtId="0" fontId="6" fillId="0" borderId="2" xfId="0" applyFont="1" applyBorder="1"/>
    <xf numFmtId="3" fontId="6" fillId="3" borderId="2" xfId="0" applyNumberFormat="1" applyFont="1" applyFill="1" applyBorder="1" applyAlignment="1">
      <alignment horizontal="center" vertical="center"/>
    </xf>
    <xf numFmtId="0" fontId="11" fillId="0" borderId="14" xfId="0" applyFont="1" applyBorder="1" applyAlignment="1">
      <alignment horizontal="left" wrapText="1"/>
    </xf>
    <xf numFmtId="1" fontId="11" fillId="3" borderId="7" xfId="1" applyNumberFormat="1" applyFont="1" applyFill="1" applyBorder="1" applyAlignment="1">
      <alignment horizontal="center" vertical="center"/>
    </xf>
    <xf numFmtId="0" fontId="8" fillId="0" borderId="14" xfId="0" applyFont="1" applyBorder="1"/>
    <xf numFmtId="0" fontId="6" fillId="0" borderId="15" xfId="0" applyFont="1" applyBorder="1"/>
    <xf numFmtId="0" fontId="8" fillId="0" borderId="7" xfId="0" applyFont="1" applyBorder="1" applyAlignment="1">
      <alignment horizontal="left" wrapText="1"/>
    </xf>
    <xf numFmtId="1" fontId="8" fillId="3" borderId="7" xfId="1" applyNumberFormat="1" applyFont="1" applyFill="1" applyBorder="1" applyAlignment="1">
      <alignment horizontal="center" vertical="center"/>
    </xf>
    <xf numFmtId="0" fontId="6" fillId="0" borderId="1" xfId="0" applyFont="1" applyBorder="1" applyAlignment="1">
      <alignment horizontal="justify" vertical="top" wrapText="1"/>
    </xf>
    <xf numFmtId="0" fontId="6" fillId="0" borderId="1" xfId="0" applyFont="1" applyBorder="1" applyAlignment="1">
      <alignment horizontal="left" vertical="top" wrapText="1"/>
    </xf>
    <xf numFmtId="0" fontId="8" fillId="0" borderId="1" xfId="0" applyFont="1" applyBorder="1" applyAlignment="1">
      <alignment horizontal="center" vertical="top" wrapText="1"/>
    </xf>
    <xf numFmtId="1" fontId="8" fillId="3" borderId="1" xfId="0" applyNumberFormat="1" applyFont="1" applyFill="1" applyBorder="1" applyAlignment="1">
      <alignment horizontal="center" vertical="center"/>
    </xf>
    <xf numFmtId="1" fontId="8" fillId="0" borderId="1" xfId="1"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1" xfId="1" applyNumberFormat="1" applyFont="1" applyBorder="1" applyAlignment="1">
      <alignment horizontal="center" vertical="center" wrapText="1"/>
    </xf>
    <xf numFmtId="3" fontId="8" fillId="0" borderId="1" xfId="0" applyNumberFormat="1" applyFont="1" applyBorder="1" applyAlignment="1">
      <alignment horizontal="center" vertical="center"/>
    </xf>
    <xf numFmtId="0" fontId="8" fillId="0" borderId="0" xfId="0" applyFont="1" applyFill="1"/>
    <xf numFmtId="0" fontId="8" fillId="4" borderId="5" xfId="0" applyFont="1" applyFill="1" applyBorder="1" applyAlignment="1" applyProtection="1">
      <alignment horizontal="center" vertical="center" wrapText="1"/>
    </xf>
    <xf numFmtId="0" fontId="8" fillId="0" borderId="1" xfId="0" applyFont="1" applyFill="1" applyBorder="1"/>
    <xf numFmtId="0" fontId="8" fillId="0" borderId="1" xfId="0" applyFont="1" applyFill="1" applyBorder="1" applyAlignment="1">
      <alignment wrapText="1"/>
    </xf>
    <xf numFmtId="164" fontId="13" fillId="4" borderId="0" xfId="1" applyNumberFormat="1" applyFont="1" applyFill="1" applyBorder="1" applyAlignment="1" applyProtection="1">
      <alignment horizontal="center"/>
    </xf>
    <xf numFmtId="1" fontId="8" fillId="0" borderId="1" xfId="0" applyNumberFormat="1" applyFont="1" applyFill="1" applyBorder="1"/>
    <xf numFmtId="1" fontId="8" fillId="0" borderId="1" xfId="0" applyNumberFormat="1" applyFont="1" applyBorder="1"/>
    <xf numFmtId="1" fontId="8" fillId="0" borderId="3" xfId="0" applyNumberFormat="1" applyFont="1" applyFill="1" applyBorder="1"/>
    <xf numFmtId="164" fontId="8" fillId="4" borderId="0" xfId="1" applyNumberFormat="1" applyFont="1" applyFill="1" applyBorder="1" applyAlignment="1" applyProtection="1">
      <alignment horizontal="center"/>
    </xf>
    <xf numFmtId="0" fontId="5" fillId="0"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5" fillId="3" borderId="2" xfId="0" applyFont="1" applyFill="1" applyBorder="1"/>
    <xf numFmtId="3" fontId="5" fillId="0" borderId="2" xfId="0" applyNumberFormat="1" applyFont="1" applyFill="1" applyBorder="1" applyAlignment="1">
      <alignment horizontal="center" vertical="center"/>
    </xf>
    <xf numFmtId="0" fontId="5" fillId="3" borderId="3" xfId="0" applyFont="1" applyFill="1" applyBorder="1" applyAlignment="1">
      <alignment horizontal="left" vertical="center" wrapText="1"/>
    </xf>
    <xf numFmtId="0" fontId="5" fillId="3" borderId="3" xfId="0" applyFont="1" applyFill="1" applyBorder="1" applyAlignment="1">
      <alignment vertical="center" wrapText="1"/>
    </xf>
    <xf numFmtId="0" fontId="5" fillId="3" borderId="7" xfId="0" applyFont="1" applyFill="1" applyBorder="1"/>
    <xf numFmtId="3" fontId="5" fillId="0" borderId="7" xfId="0" applyNumberFormat="1" applyFont="1" applyFill="1" applyBorder="1" applyAlignment="1">
      <alignment horizontal="center" vertical="center"/>
    </xf>
    <xf numFmtId="0" fontId="5" fillId="3" borderId="1" xfId="0" applyFont="1" applyFill="1" applyBorder="1"/>
    <xf numFmtId="3" fontId="5" fillId="0" borderId="1" xfId="0" applyNumberFormat="1" applyFont="1" applyFill="1" applyBorder="1" applyAlignment="1">
      <alignment horizontal="center" vertical="center"/>
    </xf>
    <xf numFmtId="0" fontId="4" fillId="3" borderId="2" xfId="0" applyFont="1" applyFill="1" applyBorder="1"/>
    <xf numFmtId="3" fontId="4" fillId="0" borderId="2" xfId="0" applyNumberFormat="1"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center" wrapText="1"/>
    </xf>
    <xf numFmtId="3" fontId="5" fillId="3" borderId="3" xfId="0" applyNumberFormat="1" applyFont="1" applyFill="1" applyBorder="1" applyAlignment="1">
      <alignment horizontal="center" vertical="center"/>
    </xf>
    <xf numFmtId="3" fontId="5" fillId="3" borderId="17" xfId="0" applyNumberFormat="1" applyFont="1" applyFill="1" applyBorder="1" applyAlignment="1">
      <alignment horizontal="center" vertical="center"/>
    </xf>
    <xf numFmtId="3" fontId="5" fillId="3" borderId="18" xfId="0" applyNumberFormat="1" applyFont="1" applyFill="1" applyBorder="1" applyAlignment="1">
      <alignment horizontal="center" vertical="center"/>
    </xf>
    <xf numFmtId="0" fontId="8" fillId="0" borderId="14" xfId="0" applyFont="1" applyBorder="1" applyAlignment="1">
      <alignment horizontal="left" wrapText="1"/>
    </xf>
    <xf numFmtId="1" fontId="8" fillId="0" borderId="7" xfId="1" applyNumberFormat="1" applyFont="1" applyBorder="1" applyAlignment="1">
      <alignment horizontal="center" vertical="center"/>
    </xf>
    <xf numFmtId="1" fontId="8" fillId="0" borderId="14" xfId="1" applyNumberFormat="1" applyFont="1" applyBorder="1" applyAlignment="1">
      <alignment horizontal="center" vertical="center"/>
    </xf>
    <xf numFmtId="0" fontId="8" fillId="0" borderId="0" xfId="0" applyFont="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left" vertical="center" wrapText="1"/>
    </xf>
    <xf numFmtId="0" fontId="8" fillId="0" borderId="0" xfId="0" applyFont="1" applyAlignment="1">
      <alignment horizontal="left" vertical="top" wrapText="1"/>
    </xf>
    <xf numFmtId="0" fontId="6" fillId="0" borderId="1" xfId="0" applyFont="1" applyBorder="1" applyAlignment="1">
      <alignment horizontal="center" vertical="top" wrapText="1"/>
    </xf>
    <xf numFmtId="0" fontId="8" fillId="0" borderId="0" xfId="0" applyFont="1" applyAlignment="1">
      <alignment horizontal="left" vertical="center" wrapText="1"/>
    </xf>
    <xf numFmtId="0" fontId="6" fillId="0" borderId="0" xfId="0" applyFont="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7"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6" fillId="0" borderId="2" xfId="0" applyFont="1" applyBorder="1" applyAlignment="1">
      <alignment horizontal="justify" vertical="top" wrapText="1"/>
    </xf>
    <xf numFmtId="0" fontId="6" fillId="0" borderId="7" xfId="0" applyFont="1" applyBorder="1" applyAlignment="1">
      <alignment horizontal="justify"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6" fillId="0" borderId="0" xfId="0" applyFont="1" applyAlignment="1">
      <alignment horizontal="left" vertical="top" wrapText="1"/>
    </xf>
    <xf numFmtId="1" fontId="5" fillId="0" borderId="3" xfId="0" applyNumberFormat="1" applyFont="1" applyFill="1" applyBorder="1" applyAlignment="1">
      <alignment horizontal="center" vertical="center"/>
    </xf>
    <xf numFmtId="1" fontId="5" fillId="0" borderId="7"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justineduhe/Dropbox%20(NDBD)/2%20-%20Production/Drees%20-%20Panorama/5%20-%20DREES%20-%20Panorama%20-%20Minima%20sociaux%202019/Assemblage/fichiers%20excels%20a%20jour/maquette_graphe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justineduhe/Dropbox%20(NDBD)/2%20-%20Production/Drees%20-%20Panorama/5%20-%20DREES%20-%20Panorama%20-%20Minima%20sociaux%202019/Assemblage/fichiers%20excels%20a%20jour/Maquette_cas_types_bre_2019_corrRSAR0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justineduhe/Dropbox%20(NDBD)/2%20-%20Production/Drees%20-%20Panorama/5%20-%20DREES%20-%20Panorama%20-%20Minima%20sociaux%202019/Assemblage/fichiers%20excels%20a%20jour/maquette_graph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sheetData sheetId="1">
        <row r="50">
          <cell r="B50">
            <v>3.0500000000000002E-3</v>
          </cell>
        </row>
        <row r="68">
          <cell r="B68">
            <v>15</v>
          </cell>
        </row>
        <row r="230">
          <cell r="B230">
            <v>5.0000000000000001E-3</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sheetData sheetId="1">
        <row r="69">
          <cell r="B69">
            <v>5</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sheetData sheetId="1">
        <row r="298">
          <cell r="B298">
            <v>1149.07</v>
          </cell>
        </row>
      </sheetData>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1"/>
  <sheetViews>
    <sheetView showGridLines="0" tabSelected="1" zoomScaleNormal="100" workbookViewId="0">
      <selection activeCell="B4" sqref="B4:B6"/>
    </sheetView>
  </sheetViews>
  <sheetFormatPr baseColWidth="10" defaultRowHeight="15" x14ac:dyDescent="0.2"/>
  <cols>
    <col min="2" max="3" width="16" customWidth="1"/>
    <col min="4" max="4" width="17.5" customWidth="1"/>
    <col min="5" max="5" width="14.83203125" customWidth="1"/>
    <col min="6" max="6" width="14" customWidth="1"/>
    <col min="7" max="7" width="17.5" customWidth="1"/>
  </cols>
  <sheetData>
    <row r="1" spans="1:15" x14ac:dyDescent="0.2">
      <c r="A1" s="6"/>
      <c r="B1" s="92" t="s">
        <v>62</v>
      </c>
      <c r="C1" s="92"/>
      <c r="D1" s="92"/>
      <c r="E1" s="92"/>
      <c r="F1" s="92"/>
      <c r="G1" s="92"/>
      <c r="H1" s="6"/>
      <c r="I1" s="6"/>
      <c r="J1" s="6"/>
      <c r="K1" s="6"/>
      <c r="L1" s="6"/>
      <c r="M1" s="6"/>
      <c r="N1" s="6"/>
      <c r="O1" s="6"/>
    </row>
    <row r="2" spans="1:15" x14ac:dyDescent="0.2">
      <c r="A2" s="6"/>
      <c r="B2" s="92"/>
      <c r="C2" s="92"/>
      <c r="D2" s="92"/>
      <c r="E2" s="92"/>
      <c r="F2" s="92"/>
      <c r="G2" s="92"/>
      <c r="H2" s="6"/>
      <c r="I2" s="6"/>
      <c r="J2" s="6"/>
      <c r="K2" s="6"/>
      <c r="L2" s="6"/>
      <c r="M2" s="6"/>
      <c r="N2" s="6"/>
      <c r="O2" s="6"/>
    </row>
    <row r="3" spans="1:15" x14ac:dyDescent="0.2">
      <c r="A3" s="6"/>
      <c r="B3" s="6"/>
      <c r="C3" s="6"/>
      <c r="D3" s="6"/>
      <c r="E3" s="6"/>
      <c r="F3" s="6"/>
      <c r="G3" s="6"/>
      <c r="H3" s="6"/>
      <c r="I3" s="6"/>
      <c r="J3" s="6"/>
      <c r="K3" s="6"/>
      <c r="L3" s="6"/>
      <c r="M3" s="6"/>
      <c r="N3" s="6"/>
      <c r="O3" s="6"/>
    </row>
    <row r="4" spans="1:15" ht="15" customHeight="1" x14ac:dyDescent="0.2">
      <c r="A4" s="6"/>
      <c r="B4" s="94" t="s">
        <v>66</v>
      </c>
      <c r="C4" s="94" t="s">
        <v>43</v>
      </c>
      <c r="D4" s="88" t="s">
        <v>21</v>
      </c>
      <c r="E4" s="89" t="s">
        <v>44</v>
      </c>
      <c r="F4" s="88" t="s">
        <v>15</v>
      </c>
      <c r="G4" s="88" t="s">
        <v>16</v>
      </c>
      <c r="H4" s="6"/>
      <c r="I4" s="6"/>
      <c r="J4" s="6"/>
      <c r="K4" s="6"/>
      <c r="L4" s="6"/>
      <c r="M4" s="6"/>
      <c r="N4" s="6"/>
      <c r="O4" s="6"/>
    </row>
    <row r="5" spans="1:15" ht="15" customHeight="1" x14ac:dyDescent="0.2">
      <c r="A5" s="6"/>
      <c r="B5" s="94"/>
      <c r="C5" s="94"/>
      <c r="D5" s="88"/>
      <c r="E5" s="90"/>
      <c r="F5" s="88"/>
      <c r="G5" s="88"/>
      <c r="H5" s="6"/>
      <c r="I5" s="6"/>
      <c r="J5" s="6"/>
      <c r="K5" s="6"/>
      <c r="L5" s="6"/>
      <c r="M5" s="6"/>
      <c r="N5" s="6"/>
      <c r="O5" s="6"/>
    </row>
    <row r="6" spans="1:15" x14ac:dyDescent="0.2">
      <c r="A6" s="6"/>
      <c r="B6" s="94"/>
      <c r="C6" s="94"/>
      <c r="D6" s="88"/>
      <c r="E6" s="91"/>
      <c r="F6" s="88"/>
      <c r="G6" s="88"/>
      <c r="H6" s="6"/>
      <c r="I6" s="6"/>
      <c r="J6" s="6"/>
      <c r="K6" s="6"/>
      <c r="L6" s="6"/>
      <c r="M6" s="6"/>
      <c r="N6" s="6"/>
      <c r="O6" s="6"/>
    </row>
    <row r="7" spans="1:15" x14ac:dyDescent="0.2">
      <c r="A7" s="6"/>
      <c r="B7" s="39">
        <v>0</v>
      </c>
      <c r="C7" s="39">
        <v>0</v>
      </c>
      <c r="D7" s="63">
        <v>497.52256666666659</v>
      </c>
      <c r="E7" s="63">
        <v>0</v>
      </c>
      <c r="F7" s="63">
        <v>269.43605000000002</v>
      </c>
      <c r="G7" s="63">
        <v>766.95861666666701</v>
      </c>
      <c r="H7" s="6"/>
      <c r="I7" s="6"/>
      <c r="J7" s="6"/>
      <c r="K7" s="6"/>
      <c r="L7" s="6"/>
      <c r="M7" s="6"/>
      <c r="N7" s="6"/>
      <c r="O7" s="6"/>
    </row>
    <row r="8" spans="1:15" x14ac:dyDescent="0.2">
      <c r="A8" s="6"/>
      <c r="B8" s="39">
        <v>2.5</v>
      </c>
      <c r="C8" s="39">
        <v>30.104452925000004</v>
      </c>
      <c r="D8" s="63">
        <v>467.41811374166662</v>
      </c>
      <c r="E8" s="63">
        <v>18.271897702828767</v>
      </c>
      <c r="F8" s="63">
        <v>269.43605000000002</v>
      </c>
      <c r="G8" s="63">
        <v>785.23051436949549</v>
      </c>
      <c r="H8" s="6"/>
      <c r="I8" s="6"/>
      <c r="J8" s="6"/>
      <c r="K8" s="6"/>
      <c r="L8" s="6"/>
      <c r="M8" s="6"/>
      <c r="N8" s="6"/>
      <c r="O8" s="6"/>
    </row>
    <row r="9" spans="1:15" x14ac:dyDescent="0.2">
      <c r="A9" s="6"/>
      <c r="B9" s="39">
        <v>5</v>
      </c>
      <c r="C9" s="39">
        <v>60.208905850000008</v>
      </c>
      <c r="D9" s="63">
        <v>437.31366081666658</v>
      </c>
      <c r="E9" s="63">
        <v>36.543795405657534</v>
      </c>
      <c r="F9" s="63">
        <v>269.43605000000002</v>
      </c>
      <c r="G9" s="63">
        <v>803.5024120723242</v>
      </c>
      <c r="H9" s="6"/>
      <c r="I9" s="6"/>
      <c r="J9" s="6"/>
      <c r="K9" s="6"/>
      <c r="L9" s="6"/>
      <c r="M9" s="6"/>
      <c r="N9" s="6"/>
      <c r="O9" s="6"/>
    </row>
    <row r="10" spans="1:15" x14ac:dyDescent="0.2">
      <c r="A10" s="6"/>
      <c r="B10" s="39">
        <v>7.5</v>
      </c>
      <c r="C10" s="39">
        <v>90.313358774999998</v>
      </c>
      <c r="D10" s="63">
        <v>407.20920789166661</v>
      </c>
      <c r="E10" s="63">
        <v>54.815693108486187</v>
      </c>
      <c r="F10" s="63">
        <v>269.43605000000002</v>
      </c>
      <c r="G10" s="63">
        <v>821.7743097751528</v>
      </c>
      <c r="H10" s="6"/>
      <c r="I10" s="6"/>
      <c r="J10" s="6"/>
      <c r="K10" s="6"/>
      <c r="L10" s="6"/>
      <c r="M10" s="6"/>
      <c r="N10" s="6"/>
      <c r="O10" s="6"/>
    </row>
    <row r="11" spans="1:15" x14ac:dyDescent="0.2">
      <c r="A11" s="6"/>
      <c r="B11" s="39">
        <v>10</v>
      </c>
      <c r="C11" s="39">
        <v>120.41781170000002</v>
      </c>
      <c r="D11" s="63">
        <v>377.10475496666658</v>
      </c>
      <c r="E11" s="63">
        <v>73.087590811315067</v>
      </c>
      <c r="F11" s="63">
        <v>269.43605000000002</v>
      </c>
      <c r="G11" s="63">
        <v>840.04620747798174</v>
      </c>
      <c r="H11" s="6"/>
      <c r="I11" s="6"/>
      <c r="J11" s="6"/>
      <c r="K11" s="6"/>
      <c r="L11" s="6"/>
      <c r="M11" s="6"/>
      <c r="N11" s="6"/>
      <c r="O11" s="6"/>
    </row>
    <row r="12" spans="1:15" x14ac:dyDescent="0.2">
      <c r="A12" s="6"/>
      <c r="B12" s="39">
        <v>12.5</v>
      </c>
      <c r="C12" s="39">
        <v>150.52226462499999</v>
      </c>
      <c r="D12" s="63">
        <v>347.0003020416666</v>
      </c>
      <c r="E12" s="63">
        <v>91.35948851414372</v>
      </c>
      <c r="F12" s="63">
        <v>269.43605000000002</v>
      </c>
      <c r="G12" s="63">
        <v>858.31810518081033</v>
      </c>
      <c r="H12" s="6"/>
      <c r="I12" s="6"/>
      <c r="J12" s="6"/>
      <c r="K12" s="6"/>
      <c r="L12" s="6"/>
      <c r="M12" s="6"/>
      <c r="N12" s="6"/>
      <c r="O12" s="6"/>
    </row>
    <row r="13" spans="1:15" x14ac:dyDescent="0.2">
      <c r="A13" s="6"/>
      <c r="B13" s="39">
        <v>15</v>
      </c>
      <c r="C13" s="39">
        <v>180.62671755</v>
      </c>
      <c r="D13" s="63">
        <v>316.89584911666662</v>
      </c>
      <c r="E13" s="63">
        <v>109.63138621697249</v>
      </c>
      <c r="F13" s="63">
        <v>269.43605000000002</v>
      </c>
      <c r="G13" s="63">
        <v>876.59000288363904</v>
      </c>
      <c r="H13" s="6"/>
      <c r="I13" s="6"/>
      <c r="J13" s="6"/>
      <c r="K13" s="6"/>
      <c r="L13" s="6"/>
      <c r="M13" s="6"/>
      <c r="N13" s="6"/>
      <c r="O13" s="6"/>
    </row>
    <row r="14" spans="1:15" x14ac:dyDescent="0.2">
      <c r="A14" s="6"/>
      <c r="B14" s="39">
        <v>17.5</v>
      </c>
      <c r="C14" s="39">
        <v>210.73117047500003</v>
      </c>
      <c r="D14" s="63">
        <v>286.79139619166659</v>
      </c>
      <c r="E14" s="63">
        <v>127.90328391980125</v>
      </c>
      <c r="F14" s="63">
        <v>269.43605000000002</v>
      </c>
      <c r="G14" s="63">
        <v>894.86190058646787</v>
      </c>
      <c r="H14" s="6"/>
      <c r="I14" s="6"/>
      <c r="J14" s="6"/>
      <c r="K14" s="6"/>
      <c r="L14" s="6"/>
      <c r="M14" s="6"/>
      <c r="N14" s="6"/>
      <c r="O14" s="6"/>
    </row>
    <row r="15" spans="1:15" x14ac:dyDescent="0.2">
      <c r="A15" s="6"/>
      <c r="B15" s="39">
        <v>20</v>
      </c>
      <c r="C15" s="39">
        <v>240.83562340000003</v>
      </c>
      <c r="D15" s="63">
        <v>256.68694326666656</v>
      </c>
      <c r="E15" s="63">
        <v>146.17518162263002</v>
      </c>
      <c r="F15" s="63">
        <v>269.43605000000002</v>
      </c>
      <c r="G15" s="63">
        <v>913.13379828929669</v>
      </c>
      <c r="H15" s="6"/>
      <c r="I15" s="6"/>
      <c r="J15" s="6"/>
      <c r="K15" s="6"/>
      <c r="L15" s="6"/>
      <c r="M15" s="6"/>
      <c r="N15" s="6"/>
      <c r="O15" s="6"/>
    </row>
    <row r="16" spans="1:15" x14ac:dyDescent="0.2">
      <c r="A16" s="6"/>
      <c r="B16" s="39">
        <v>22.5</v>
      </c>
      <c r="C16" s="39">
        <v>270.94007632499995</v>
      </c>
      <c r="D16" s="63">
        <v>226.58249034166664</v>
      </c>
      <c r="E16" s="63">
        <v>164.44707932545867</v>
      </c>
      <c r="F16" s="63">
        <v>269.43605000000002</v>
      </c>
      <c r="G16" s="63">
        <v>931.40569599212529</v>
      </c>
      <c r="H16" s="6"/>
      <c r="I16" s="6"/>
      <c r="J16" s="6"/>
      <c r="K16" s="6"/>
      <c r="L16" s="6"/>
      <c r="M16" s="6"/>
      <c r="N16" s="6"/>
      <c r="O16" s="6"/>
    </row>
    <row r="17" spans="1:15" x14ac:dyDescent="0.2">
      <c r="A17" s="6"/>
      <c r="B17" s="39">
        <v>25</v>
      </c>
      <c r="C17" s="39">
        <v>301.04452924999993</v>
      </c>
      <c r="D17" s="63">
        <v>196.47803741666667</v>
      </c>
      <c r="E17" s="63">
        <v>182.71897702828744</v>
      </c>
      <c r="F17" s="63">
        <v>269.43605000000002</v>
      </c>
      <c r="G17" s="63">
        <v>949.67759369495411</v>
      </c>
      <c r="H17" s="6"/>
      <c r="I17" s="6"/>
      <c r="J17" s="6"/>
      <c r="K17" s="6"/>
      <c r="L17" s="6"/>
      <c r="M17" s="6"/>
      <c r="N17" s="6"/>
      <c r="O17" s="6"/>
    </row>
    <row r="18" spans="1:15" x14ac:dyDescent="0.2">
      <c r="A18" s="6"/>
      <c r="B18" s="39">
        <v>27.5</v>
      </c>
      <c r="C18" s="39">
        <v>331.1489821749999</v>
      </c>
      <c r="D18" s="63">
        <v>166.37358449166669</v>
      </c>
      <c r="E18" s="63">
        <v>200.99087473111621</v>
      </c>
      <c r="F18" s="63">
        <v>269.43605000000002</v>
      </c>
      <c r="G18" s="63">
        <v>967.94949139778282</v>
      </c>
      <c r="H18" s="6"/>
      <c r="I18" s="6"/>
      <c r="J18" s="6"/>
      <c r="K18" s="6"/>
      <c r="L18" s="6"/>
      <c r="M18" s="6"/>
      <c r="N18" s="6"/>
      <c r="O18" s="6"/>
    </row>
    <row r="19" spans="1:15" x14ac:dyDescent="0.2">
      <c r="A19" s="6"/>
      <c r="B19" s="39">
        <v>30</v>
      </c>
      <c r="C19" s="39">
        <v>361.25343509999993</v>
      </c>
      <c r="D19" s="63">
        <v>136.26913156666666</v>
      </c>
      <c r="E19" s="63">
        <v>219.26277243394497</v>
      </c>
      <c r="F19" s="63">
        <v>269.43605000000002</v>
      </c>
      <c r="G19" s="63">
        <v>986.22138910061199</v>
      </c>
      <c r="H19" s="6"/>
      <c r="I19" s="6"/>
      <c r="J19" s="6"/>
      <c r="K19" s="6"/>
      <c r="L19" s="6"/>
      <c r="M19" s="6"/>
      <c r="N19" s="6"/>
      <c r="O19" s="6"/>
    </row>
    <row r="20" spans="1:15" x14ac:dyDescent="0.2">
      <c r="A20" s="6"/>
      <c r="B20" s="39">
        <v>32.5</v>
      </c>
      <c r="C20" s="39">
        <v>391.35788802499985</v>
      </c>
      <c r="D20" s="63">
        <v>106.16467864166675</v>
      </c>
      <c r="E20" s="63">
        <v>237.53467013677363</v>
      </c>
      <c r="F20" s="63">
        <v>269.43605000000002</v>
      </c>
      <c r="G20" s="63">
        <v>1004.4932868034402</v>
      </c>
      <c r="H20" s="6"/>
      <c r="I20" s="6"/>
      <c r="J20" s="6"/>
      <c r="K20" s="6"/>
      <c r="L20" s="6"/>
      <c r="M20" s="6"/>
      <c r="N20" s="6"/>
      <c r="O20" s="6"/>
    </row>
    <row r="21" spans="1:15" x14ac:dyDescent="0.2">
      <c r="A21" s="6"/>
      <c r="B21" s="39">
        <v>35</v>
      </c>
      <c r="C21" s="39">
        <v>421.46234094999983</v>
      </c>
      <c r="D21" s="63">
        <v>76.060225716666778</v>
      </c>
      <c r="E21" s="63">
        <v>255.80656783960239</v>
      </c>
      <c r="F21" s="63">
        <v>269.43605000000002</v>
      </c>
      <c r="G21" s="63">
        <v>1022.765184506269</v>
      </c>
      <c r="H21" s="6"/>
      <c r="I21" s="6"/>
      <c r="J21" s="6"/>
      <c r="K21" s="6"/>
      <c r="L21" s="6"/>
      <c r="M21" s="6"/>
      <c r="N21" s="6"/>
      <c r="O21" s="6"/>
    </row>
    <row r="22" spans="1:15" x14ac:dyDescent="0.2">
      <c r="A22" s="6"/>
      <c r="B22" s="39">
        <v>37.5</v>
      </c>
      <c r="C22" s="39">
        <v>451.56679387499986</v>
      </c>
      <c r="D22" s="63">
        <v>45.955772791666746</v>
      </c>
      <c r="E22" s="63">
        <v>274.07846554243116</v>
      </c>
      <c r="F22" s="63">
        <v>269.43605000000002</v>
      </c>
      <c r="G22" s="63">
        <v>1041.0370822090977</v>
      </c>
      <c r="H22" s="6"/>
      <c r="I22" s="6"/>
      <c r="J22" s="6"/>
      <c r="K22" s="6"/>
      <c r="L22" s="6"/>
      <c r="M22" s="6"/>
      <c r="N22" s="6"/>
      <c r="O22" s="6"/>
    </row>
    <row r="23" spans="1:15" x14ac:dyDescent="0.2">
      <c r="A23" s="6"/>
      <c r="B23" s="39">
        <v>40</v>
      </c>
      <c r="C23" s="39">
        <v>481.67124679999984</v>
      </c>
      <c r="D23" s="63">
        <v>15.851319866666827</v>
      </c>
      <c r="E23" s="63">
        <v>292.35036324525981</v>
      </c>
      <c r="F23" s="63">
        <v>269.43605000000002</v>
      </c>
      <c r="G23" s="63">
        <v>1059.3089799119266</v>
      </c>
      <c r="H23" s="6"/>
      <c r="I23" s="6"/>
      <c r="J23" s="6"/>
      <c r="K23" s="6"/>
      <c r="L23" s="6"/>
      <c r="M23" s="6"/>
      <c r="N23" s="6"/>
      <c r="O23" s="6"/>
    </row>
    <row r="24" spans="1:15" x14ac:dyDescent="0.2">
      <c r="A24" s="6"/>
      <c r="B24" s="39">
        <v>42.5</v>
      </c>
      <c r="C24" s="39">
        <v>511.77569972499975</v>
      </c>
      <c r="D24" s="63">
        <v>0</v>
      </c>
      <c r="E24" s="63">
        <v>284.35137572171379</v>
      </c>
      <c r="F24" s="63">
        <v>237.04829307474088</v>
      </c>
      <c r="G24" s="63">
        <v>1033.1753685214544</v>
      </c>
      <c r="H24" s="6"/>
      <c r="I24" s="6"/>
      <c r="J24" s="6"/>
      <c r="K24" s="6"/>
      <c r="L24" s="6"/>
      <c r="M24" s="6"/>
      <c r="N24" s="6"/>
      <c r="O24" s="6"/>
    </row>
    <row r="25" spans="1:15" x14ac:dyDescent="0.2">
      <c r="A25" s="6"/>
      <c r="B25" s="39">
        <v>45</v>
      </c>
      <c r="C25" s="39">
        <v>541.88015264999979</v>
      </c>
      <c r="D25" s="63">
        <v>0</v>
      </c>
      <c r="E25" s="63">
        <v>272.66934276416754</v>
      </c>
      <c r="F25" s="63">
        <v>226.74847685854914</v>
      </c>
      <c r="G25" s="63">
        <v>1041.2979722727164</v>
      </c>
      <c r="H25" s="6"/>
      <c r="I25" s="6"/>
      <c r="J25" s="6"/>
      <c r="K25" s="6"/>
      <c r="L25" s="6"/>
      <c r="M25" s="6"/>
      <c r="N25" s="6"/>
      <c r="O25" s="6"/>
    </row>
    <row r="26" spans="1:15" x14ac:dyDescent="0.2">
      <c r="A26" s="6"/>
      <c r="B26" s="39">
        <v>47.5</v>
      </c>
      <c r="C26" s="39">
        <v>571.9846055749997</v>
      </c>
      <c r="D26" s="63">
        <v>0</v>
      </c>
      <c r="E26" s="63">
        <v>260.98730980662128</v>
      </c>
      <c r="F26" s="63">
        <v>216.44866064235745</v>
      </c>
      <c r="G26" s="63">
        <v>1049.4205760239784</v>
      </c>
      <c r="H26" s="6"/>
      <c r="I26" s="6"/>
      <c r="J26" s="6"/>
      <c r="K26" s="6"/>
      <c r="L26" s="6"/>
      <c r="M26" s="6"/>
      <c r="N26" s="6"/>
      <c r="O26" s="6"/>
    </row>
    <row r="27" spans="1:15" x14ac:dyDescent="0.2">
      <c r="A27" s="6"/>
      <c r="B27" s="39">
        <v>50</v>
      </c>
      <c r="C27" s="39">
        <v>602.08905849999962</v>
      </c>
      <c r="D27" s="63">
        <v>0</v>
      </c>
      <c r="E27" s="63">
        <v>249.30527684907514</v>
      </c>
      <c r="F27" s="63">
        <v>206.14884442616579</v>
      </c>
      <c r="G27" s="63">
        <v>1057.5431797752406</v>
      </c>
      <c r="H27" s="6"/>
      <c r="I27" s="6"/>
      <c r="J27" s="6"/>
      <c r="K27" s="6"/>
      <c r="L27" s="6"/>
      <c r="M27" s="6"/>
      <c r="N27" s="6"/>
      <c r="O27" s="6"/>
    </row>
    <row r="28" spans="1:15" x14ac:dyDescent="0.2">
      <c r="A28" s="6"/>
      <c r="B28" s="39">
        <v>52.5</v>
      </c>
      <c r="C28" s="39">
        <v>632.19351142499966</v>
      </c>
      <c r="D28" s="63">
        <v>0</v>
      </c>
      <c r="E28" s="63">
        <v>245.60526866357273</v>
      </c>
      <c r="F28" s="63">
        <v>195.84902820997408</v>
      </c>
      <c r="G28" s="63">
        <v>1073.6478082985464</v>
      </c>
      <c r="H28" s="6"/>
      <c r="I28" s="6"/>
      <c r="J28" s="6"/>
      <c r="K28" s="6"/>
      <c r="L28" s="6"/>
      <c r="M28" s="6"/>
      <c r="N28" s="6"/>
      <c r="O28" s="6"/>
    </row>
    <row r="29" spans="1:15" x14ac:dyDescent="0.2">
      <c r="A29" s="6"/>
      <c r="B29" s="39">
        <v>55</v>
      </c>
      <c r="C29" s="39">
        <v>662.29796434999969</v>
      </c>
      <c r="D29" s="63">
        <v>0</v>
      </c>
      <c r="E29" s="63">
        <v>241.90816260945707</v>
      </c>
      <c r="F29" s="63">
        <v>185.54921199378234</v>
      </c>
      <c r="G29" s="63">
        <v>1089.7553389532391</v>
      </c>
      <c r="H29" s="6"/>
      <c r="I29" s="6"/>
      <c r="J29" s="6"/>
      <c r="K29" s="6"/>
      <c r="L29" s="6"/>
      <c r="M29" s="6"/>
      <c r="N29" s="6"/>
      <c r="O29" s="6"/>
    </row>
    <row r="30" spans="1:15" x14ac:dyDescent="0.2">
      <c r="A30" s="6"/>
      <c r="B30" s="39">
        <v>57.5</v>
      </c>
      <c r="C30" s="39">
        <v>692.40241727499972</v>
      </c>
      <c r="D30" s="63">
        <v>0</v>
      </c>
      <c r="E30" s="63">
        <v>238.21105655534151</v>
      </c>
      <c r="F30" s="63">
        <v>175.24939577759062</v>
      </c>
      <c r="G30" s="63">
        <v>1105.8628696079318</v>
      </c>
      <c r="H30" s="6"/>
      <c r="I30" s="6"/>
      <c r="J30" s="6"/>
      <c r="K30" s="6"/>
      <c r="L30" s="6"/>
      <c r="M30" s="6"/>
      <c r="N30" s="6"/>
      <c r="O30" s="6"/>
    </row>
    <row r="31" spans="1:15" x14ac:dyDescent="0.2">
      <c r="A31" s="6"/>
      <c r="B31" s="39">
        <v>60</v>
      </c>
      <c r="C31" s="39">
        <v>722.50687019999964</v>
      </c>
      <c r="D31" s="63">
        <v>0</v>
      </c>
      <c r="E31" s="63">
        <v>234.51395050122585</v>
      </c>
      <c r="F31" s="63">
        <v>164.94957956139893</v>
      </c>
      <c r="G31" s="63">
        <v>1121.9704002626245</v>
      </c>
      <c r="H31" s="6"/>
      <c r="I31" s="6"/>
      <c r="J31" s="6"/>
      <c r="K31" s="6"/>
      <c r="L31" s="6"/>
      <c r="M31" s="6"/>
      <c r="N31" s="6"/>
      <c r="O31" s="6"/>
    </row>
    <row r="32" spans="1:15" x14ac:dyDescent="0.2">
      <c r="A32" s="6"/>
      <c r="B32" s="39">
        <v>62.5</v>
      </c>
      <c r="C32" s="39">
        <v>752.61132312499956</v>
      </c>
      <c r="D32" s="63">
        <v>0</v>
      </c>
      <c r="E32" s="63">
        <v>230.8168444471103</v>
      </c>
      <c r="F32" s="63">
        <v>154.64976334520722</v>
      </c>
      <c r="G32" s="63">
        <v>1138.0779309173172</v>
      </c>
      <c r="H32" s="6"/>
      <c r="I32" s="6"/>
      <c r="J32" s="6"/>
      <c r="K32" s="6"/>
      <c r="L32" s="6"/>
      <c r="M32" s="6"/>
      <c r="N32" s="6"/>
      <c r="O32" s="6"/>
    </row>
    <row r="33" spans="1:15" x14ac:dyDescent="0.2">
      <c r="A33" s="6"/>
      <c r="B33" s="39">
        <v>65</v>
      </c>
      <c r="C33" s="39">
        <v>782.71577604999959</v>
      </c>
      <c r="D33" s="63">
        <v>0</v>
      </c>
      <c r="E33" s="63">
        <v>227.11973839299486</v>
      </c>
      <c r="F33" s="63">
        <v>144.34994712901548</v>
      </c>
      <c r="G33" s="63">
        <v>1154.1854615720099</v>
      </c>
      <c r="H33" s="6"/>
      <c r="I33" s="6"/>
      <c r="J33" s="6"/>
      <c r="K33" s="6"/>
      <c r="L33" s="6"/>
      <c r="M33" s="6"/>
      <c r="N33" s="6"/>
      <c r="O33" s="6"/>
    </row>
    <row r="34" spans="1:15" x14ac:dyDescent="0.2">
      <c r="A34" s="6"/>
      <c r="B34" s="39">
        <v>67.5</v>
      </c>
      <c r="C34" s="39">
        <v>812.82022897499951</v>
      </c>
      <c r="D34" s="63">
        <v>0</v>
      </c>
      <c r="E34" s="63">
        <v>223.42263233887911</v>
      </c>
      <c r="F34" s="63">
        <v>134.05013091282382</v>
      </c>
      <c r="G34" s="63">
        <v>1170.2929922267024</v>
      </c>
      <c r="H34" s="6"/>
      <c r="I34" s="6"/>
      <c r="J34" s="6"/>
      <c r="K34" s="6"/>
      <c r="L34" s="6"/>
      <c r="M34" s="6"/>
      <c r="N34" s="6"/>
      <c r="O34" s="6"/>
    </row>
    <row r="35" spans="1:15" x14ac:dyDescent="0.2">
      <c r="A35" s="6"/>
      <c r="B35" s="39">
        <v>70</v>
      </c>
      <c r="C35" s="39">
        <v>842.92468189999954</v>
      </c>
      <c r="D35" s="63">
        <v>0</v>
      </c>
      <c r="E35" s="63">
        <v>219.72552628476345</v>
      </c>
      <c r="F35" s="63">
        <v>123.75031469663206</v>
      </c>
      <c r="G35" s="63">
        <v>1186.4005228813951</v>
      </c>
      <c r="H35" s="6"/>
      <c r="I35" s="6"/>
      <c r="J35" s="6"/>
      <c r="K35" s="6"/>
      <c r="L35" s="6"/>
      <c r="M35" s="6"/>
      <c r="N35" s="6"/>
      <c r="O35" s="6"/>
    </row>
    <row r="36" spans="1:15" x14ac:dyDescent="0.2">
      <c r="A36" s="6"/>
      <c r="B36" s="39">
        <v>72.5</v>
      </c>
      <c r="C36" s="39">
        <v>873.02913482499957</v>
      </c>
      <c r="D36" s="63">
        <v>0</v>
      </c>
      <c r="E36" s="63">
        <v>216.02842023064801</v>
      </c>
      <c r="F36" s="63">
        <v>113.45049848044036</v>
      </c>
      <c r="G36" s="63">
        <v>1202.508053536088</v>
      </c>
      <c r="H36" s="6"/>
      <c r="I36" s="6"/>
      <c r="J36" s="6"/>
      <c r="K36" s="6"/>
      <c r="L36" s="6"/>
      <c r="M36" s="6"/>
      <c r="N36" s="6"/>
      <c r="O36" s="6"/>
    </row>
    <row r="37" spans="1:15" x14ac:dyDescent="0.2">
      <c r="A37" s="6"/>
      <c r="B37" s="39">
        <v>75</v>
      </c>
      <c r="C37" s="39">
        <v>903.13358774999949</v>
      </c>
      <c r="D37" s="63">
        <v>0</v>
      </c>
      <c r="E37" s="63">
        <v>212.33131417653269</v>
      </c>
      <c r="F37" s="63">
        <v>103.15068226424869</v>
      </c>
      <c r="G37" s="63">
        <v>1218.6155841907807</v>
      </c>
      <c r="H37" s="6"/>
      <c r="I37" s="6"/>
      <c r="J37" s="6"/>
      <c r="K37" s="6"/>
      <c r="L37" s="6"/>
      <c r="M37" s="6"/>
      <c r="N37" s="6"/>
      <c r="O37" s="6"/>
    </row>
    <row r="38" spans="1:15" x14ac:dyDescent="0.2">
      <c r="A38" s="6"/>
      <c r="B38" s="39">
        <v>77.5</v>
      </c>
      <c r="C38" s="39">
        <v>933.23804067499952</v>
      </c>
      <c r="D38" s="63">
        <v>0</v>
      </c>
      <c r="E38" s="63">
        <v>208.63420812241679</v>
      </c>
      <c r="F38" s="63">
        <v>92.850866048056929</v>
      </c>
      <c r="G38" s="63">
        <v>1234.7231148454732</v>
      </c>
      <c r="H38" s="6"/>
      <c r="I38" s="6"/>
      <c r="J38" s="6"/>
      <c r="K38" s="6"/>
      <c r="L38" s="6"/>
      <c r="M38" s="6"/>
      <c r="N38" s="6"/>
      <c r="O38" s="6"/>
    </row>
    <row r="39" spans="1:15" x14ac:dyDescent="0.2">
      <c r="A39" s="6"/>
      <c r="B39" s="39">
        <v>80</v>
      </c>
      <c r="C39" s="39">
        <v>963.34249359999944</v>
      </c>
      <c r="D39" s="63">
        <v>0</v>
      </c>
      <c r="E39" s="63">
        <v>204.93710206830113</v>
      </c>
      <c r="F39" s="63">
        <v>82.551049831865242</v>
      </c>
      <c r="G39" s="63">
        <v>1250.8306455001657</v>
      </c>
      <c r="H39" s="6"/>
      <c r="I39" s="6"/>
      <c r="J39" s="6"/>
      <c r="K39" s="6"/>
      <c r="L39" s="6"/>
      <c r="M39" s="6"/>
      <c r="N39" s="6"/>
      <c r="O39" s="6"/>
    </row>
    <row r="40" spans="1:15" x14ac:dyDescent="0.2">
      <c r="A40" s="6"/>
      <c r="B40" s="39">
        <v>82.5</v>
      </c>
      <c r="C40" s="39">
        <v>993.44694652499936</v>
      </c>
      <c r="D40" s="63">
        <v>0</v>
      </c>
      <c r="E40" s="63">
        <v>201.23999601418569</v>
      </c>
      <c r="F40" s="63">
        <v>72.251233615673542</v>
      </c>
      <c r="G40" s="63">
        <v>1266.9381761548586</v>
      </c>
      <c r="H40" s="6"/>
      <c r="I40" s="6"/>
      <c r="J40" s="6"/>
      <c r="K40" s="6"/>
      <c r="L40" s="6"/>
      <c r="M40" s="6"/>
      <c r="N40" s="6"/>
      <c r="O40" s="6"/>
    </row>
    <row r="41" spans="1:15" x14ac:dyDescent="0.2">
      <c r="A41" s="6"/>
      <c r="B41" s="39">
        <v>85</v>
      </c>
      <c r="C41" s="39">
        <v>1023.5513994499993</v>
      </c>
      <c r="D41" s="63">
        <v>0</v>
      </c>
      <c r="E41" s="63">
        <v>201.75749364758539</v>
      </c>
      <c r="F41" s="63">
        <v>61.951417399481869</v>
      </c>
      <c r="G41" s="63">
        <v>1287.2603104970665</v>
      </c>
      <c r="H41" s="6"/>
      <c r="I41" s="6"/>
      <c r="J41" s="6"/>
      <c r="K41" s="6"/>
      <c r="L41" s="6"/>
      <c r="M41" s="6"/>
      <c r="N41" s="6"/>
      <c r="O41" s="6"/>
    </row>
    <row r="42" spans="1:15" x14ac:dyDescent="0.2">
      <c r="A42" s="6"/>
      <c r="B42" s="39">
        <v>87.5</v>
      </c>
      <c r="C42" s="39">
        <v>1053.6558523749993</v>
      </c>
      <c r="D42" s="63">
        <v>0</v>
      </c>
      <c r="E42" s="63">
        <v>208.30870472858084</v>
      </c>
      <c r="F42" s="63">
        <v>51.65160118329014</v>
      </c>
      <c r="G42" s="63">
        <v>1313.6161582868704</v>
      </c>
      <c r="H42" s="6"/>
      <c r="I42" s="6"/>
      <c r="J42" s="6"/>
      <c r="K42" s="6"/>
      <c r="L42" s="6"/>
      <c r="M42" s="6"/>
      <c r="N42" s="6"/>
      <c r="O42" s="6"/>
    </row>
    <row r="43" spans="1:15" x14ac:dyDescent="0.2">
      <c r="A43" s="6"/>
      <c r="B43" s="39">
        <v>90</v>
      </c>
      <c r="C43" s="39">
        <v>1083.7603052999993</v>
      </c>
      <c r="D43" s="63">
        <v>0</v>
      </c>
      <c r="E43" s="63">
        <v>214.85991580957608</v>
      </c>
      <c r="F43" s="63">
        <v>41.351784967098418</v>
      </c>
      <c r="G43" s="63">
        <v>1339.9720060766738</v>
      </c>
      <c r="H43" s="6"/>
      <c r="I43" s="6"/>
      <c r="J43" s="6"/>
      <c r="K43" s="6"/>
      <c r="L43" s="6"/>
      <c r="M43" s="6"/>
      <c r="N43" s="6"/>
      <c r="O43" s="6"/>
    </row>
    <row r="44" spans="1:15" x14ac:dyDescent="0.2">
      <c r="A44" s="6"/>
      <c r="B44" s="39">
        <v>92.5</v>
      </c>
      <c r="C44" s="39">
        <v>1113.8647582249994</v>
      </c>
      <c r="D44" s="63">
        <v>0</v>
      </c>
      <c r="E44" s="63">
        <v>221.4111268905711</v>
      </c>
      <c r="F44" s="63">
        <v>31.051968750906745</v>
      </c>
      <c r="G44" s="63">
        <v>1366.3278538664772</v>
      </c>
      <c r="H44" s="6"/>
      <c r="I44" s="6"/>
      <c r="J44" s="6"/>
      <c r="K44" s="6"/>
      <c r="L44" s="6"/>
      <c r="M44" s="6"/>
      <c r="N44" s="6"/>
      <c r="O44" s="6"/>
    </row>
    <row r="45" spans="1:15" x14ac:dyDescent="0.2">
      <c r="A45" s="6"/>
      <c r="B45" s="39">
        <v>95</v>
      </c>
      <c r="C45" s="39">
        <v>1143.9692111499992</v>
      </c>
      <c r="D45" s="63">
        <v>0</v>
      </c>
      <c r="E45" s="63">
        <v>227.96233797156631</v>
      </c>
      <c r="F45" s="63">
        <v>20.752152534714963</v>
      </c>
      <c r="G45" s="63">
        <v>1392.6837016562804</v>
      </c>
      <c r="H45" s="6"/>
      <c r="I45" s="6"/>
      <c r="J45" s="6"/>
      <c r="K45" s="6"/>
      <c r="L45" s="6"/>
      <c r="M45" s="6"/>
      <c r="N45" s="6"/>
      <c r="O45" s="6"/>
    </row>
    <row r="46" spans="1:15" x14ac:dyDescent="0.2">
      <c r="A46" s="6"/>
      <c r="B46" s="39">
        <v>97.5</v>
      </c>
      <c r="C46" s="39">
        <v>1174.0736640749994</v>
      </c>
      <c r="D46" s="63">
        <v>0</v>
      </c>
      <c r="E46" s="63">
        <v>234.51354905256133</v>
      </c>
      <c r="F46" s="63">
        <v>10.452336318523294</v>
      </c>
      <c r="G46" s="63">
        <v>1419.039549446084</v>
      </c>
      <c r="H46" s="6"/>
      <c r="I46" s="6"/>
      <c r="J46" s="6"/>
      <c r="K46" s="6"/>
      <c r="L46" s="6"/>
      <c r="M46" s="6"/>
      <c r="N46" s="6"/>
      <c r="O46" s="6"/>
    </row>
    <row r="47" spans="1:15" x14ac:dyDescent="0.2">
      <c r="A47" s="6"/>
      <c r="B47" s="39">
        <v>100</v>
      </c>
      <c r="C47" s="39">
        <v>1204.1781169999992</v>
      </c>
      <c r="D47" s="63">
        <v>0</v>
      </c>
      <c r="E47" s="63">
        <v>241.21651763537656</v>
      </c>
      <c r="F47" s="63">
        <v>0</v>
      </c>
      <c r="G47" s="63">
        <v>1445.3946346353757</v>
      </c>
      <c r="H47" s="6"/>
      <c r="I47" s="6"/>
      <c r="J47" s="6"/>
      <c r="K47" s="6"/>
      <c r="L47" s="6"/>
      <c r="M47" s="6"/>
      <c r="N47" s="6"/>
      <c r="O47" s="6"/>
    </row>
    <row r="48" spans="1:15" x14ac:dyDescent="0.2">
      <c r="A48" s="6"/>
      <c r="B48" s="39">
        <v>102.5</v>
      </c>
      <c r="C48" s="39">
        <v>1234.2825699249995</v>
      </c>
      <c r="D48" s="63">
        <v>0</v>
      </c>
      <c r="E48" s="63">
        <v>229.54028894060389</v>
      </c>
      <c r="F48" s="63">
        <v>0</v>
      </c>
      <c r="G48" s="63">
        <v>1463.8228588656034</v>
      </c>
      <c r="H48" s="6"/>
      <c r="I48" s="6"/>
      <c r="J48" s="6"/>
      <c r="K48" s="6"/>
      <c r="L48" s="6"/>
      <c r="M48" s="6"/>
      <c r="N48" s="6"/>
      <c r="O48" s="6"/>
    </row>
    <row r="49" spans="1:15" x14ac:dyDescent="0.2">
      <c r="A49" s="6"/>
      <c r="B49" s="39">
        <v>105</v>
      </c>
      <c r="C49" s="39">
        <v>1264.3870228499993</v>
      </c>
      <c r="D49" s="63">
        <v>0</v>
      </c>
      <c r="E49" s="63">
        <v>217.85825598305775</v>
      </c>
      <c r="F49" s="63">
        <v>0</v>
      </c>
      <c r="G49" s="63">
        <v>1482.245278833057</v>
      </c>
      <c r="H49" s="6"/>
      <c r="I49" s="6"/>
      <c r="J49" s="6"/>
      <c r="K49" s="6"/>
      <c r="L49" s="6"/>
      <c r="M49" s="6"/>
      <c r="N49" s="6"/>
      <c r="O49" s="6"/>
    </row>
    <row r="50" spans="1:15" x14ac:dyDescent="0.2">
      <c r="A50" s="6"/>
      <c r="B50" s="39">
        <v>107.5</v>
      </c>
      <c r="C50" s="39">
        <v>1294.4914757749993</v>
      </c>
      <c r="D50" s="63">
        <v>0</v>
      </c>
      <c r="E50" s="63">
        <v>206.17622302551158</v>
      </c>
      <c r="F50" s="63">
        <v>0</v>
      </c>
      <c r="G50" s="63">
        <v>1500.6676988005108</v>
      </c>
      <c r="H50" s="6"/>
      <c r="I50" s="6"/>
      <c r="J50" s="6"/>
      <c r="K50" s="6"/>
      <c r="L50" s="6"/>
      <c r="M50" s="6"/>
      <c r="N50" s="6"/>
      <c r="O50" s="6"/>
    </row>
    <row r="51" spans="1:15" x14ac:dyDescent="0.2">
      <c r="A51" s="6"/>
      <c r="B51" s="39">
        <v>110</v>
      </c>
      <c r="C51" s="39">
        <v>1324.5959286999991</v>
      </c>
      <c r="D51" s="63">
        <v>0</v>
      </c>
      <c r="E51" s="63">
        <v>194.49419006796521</v>
      </c>
      <c r="F51" s="63">
        <v>0</v>
      </c>
      <c r="G51" s="63">
        <v>1519.0901187679644</v>
      </c>
      <c r="H51" s="6"/>
      <c r="I51" s="6"/>
      <c r="J51" s="6"/>
      <c r="K51" s="6"/>
      <c r="L51" s="6"/>
      <c r="M51" s="6"/>
      <c r="N51" s="6"/>
      <c r="O51" s="6"/>
    </row>
    <row r="52" spans="1:15" x14ac:dyDescent="0.2">
      <c r="A52" s="6"/>
      <c r="B52" s="39">
        <v>112.5</v>
      </c>
      <c r="C52" s="39">
        <v>1354.7003816249992</v>
      </c>
      <c r="D52" s="63">
        <v>0</v>
      </c>
      <c r="E52" s="63">
        <v>182.81215711041907</v>
      </c>
      <c r="F52" s="63">
        <v>0</v>
      </c>
      <c r="G52" s="63">
        <v>1531.024207851656</v>
      </c>
      <c r="H52" s="6"/>
      <c r="I52" s="6"/>
      <c r="J52" s="6"/>
      <c r="K52" s="6"/>
      <c r="L52" s="6"/>
      <c r="M52" s="6"/>
      <c r="N52" s="6"/>
      <c r="O52" s="6"/>
    </row>
    <row r="53" spans="1:15" x14ac:dyDescent="0.2">
      <c r="A53" s="6"/>
      <c r="B53" s="39">
        <v>115</v>
      </c>
      <c r="C53" s="39">
        <v>1384.8048345499992</v>
      </c>
      <c r="D53" s="63">
        <v>0</v>
      </c>
      <c r="E53" s="63">
        <v>171.1301241528729</v>
      </c>
      <c r="F53" s="63">
        <v>0</v>
      </c>
      <c r="G53" s="63">
        <v>1543.9995315772485</v>
      </c>
      <c r="H53" s="6"/>
      <c r="I53" s="6"/>
      <c r="J53" s="6"/>
      <c r="K53" s="6"/>
      <c r="L53" s="6"/>
      <c r="M53" s="6"/>
      <c r="N53" s="6"/>
      <c r="O53" s="6"/>
    </row>
    <row r="54" spans="1:15" x14ac:dyDescent="0.2">
      <c r="A54" s="6"/>
      <c r="B54" s="39">
        <v>117.5</v>
      </c>
      <c r="C54" s="39">
        <v>1414.9092874749992</v>
      </c>
      <c r="D54" s="63">
        <v>0</v>
      </c>
      <c r="E54" s="63">
        <v>159.44809119532653</v>
      </c>
      <c r="F54" s="63">
        <v>0</v>
      </c>
      <c r="G54" s="63">
        <v>1556.9748553028408</v>
      </c>
      <c r="H54" s="6"/>
      <c r="I54" s="6"/>
      <c r="J54" s="6"/>
      <c r="K54" s="6"/>
      <c r="L54" s="6"/>
      <c r="M54" s="6"/>
      <c r="N54" s="6"/>
      <c r="O54" s="6"/>
    </row>
    <row r="55" spans="1:15" x14ac:dyDescent="0.2">
      <c r="A55" s="6"/>
      <c r="B55" s="39">
        <v>120</v>
      </c>
      <c r="C55" s="39">
        <v>1445.0137403999991</v>
      </c>
      <c r="D55" s="63">
        <v>0</v>
      </c>
      <c r="E55" s="63">
        <v>147.76605823778038</v>
      </c>
      <c r="F55" s="63">
        <v>0</v>
      </c>
      <c r="G55" s="63">
        <v>1569.9501790284332</v>
      </c>
      <c r="H55" s="6"/>
      <c r="I55" s="6"/>
      <c r="J55" s="6"/>
      <c r="K55" s="6"/>
      <c r="L55" s="6"/>
      <c r="M55" s="6"/>
      <c r="N55" s="6"/>
      <c r="O55" s="6"/>
    </row>
    <row r="56" spans="1:15" x14ac:dyDescent="0.2">
      <c r="A56" s="6"/>
      <c r="B56" s="39">
        <v>122.5</v>
      </c>
      <c r="C56" s="39">
        <v>1475.1181933249991</v>
      </c>
      <c r="D56" s="63">
        <v>0</v>
      </c>
      <c r="E56" s="63">
        <v>136.08402528023399</v>
      </c>
      <c r="F56" s="63">
        <v>0</v>
      </c>
      <c r="G56" s="63">
        <v>1582.9255027540255</v>
      </c>
      <c r="H56" s="6"/>
      <c r="I56" s="6"/>
      <c r="J56" s="6"/>
      <c r="K56" s="6"/>
      <c r="L56" s="6"/>
      <c r="M56" s="6"/>
      <c r="N56" s="6"/>
      <c r="O56" s="6"/>
    </row>
    <row r="57" spans="1:15" x14ac:dyDescent="0.2">
      <c r="A57" s="6"/>
      <c r="B57" s="39">
        <v>125</v>
      </c>
      <c r="C57" s="39">
        <v>1505.2226462499989</v>
      </c>
      <c r="D57" s="63">
        <v>0</v>
      </c>
      <c r="E57" s="63">
        <v>124.40199232268785</v>
      </c>
      <c r="F57" s="63">
        <v>0</v>
      </c>
      <c r="G57" s="63">
        <v>1595.9008264796175</v>
      </c>
      <c r="H57" s="6"/>
      <c r="I57" s="6"/>
      <c r="J57" s="6"/>
      <c r="K57" s="6"/>
      <c r="L57" s="6"/>
      <c r="M57" s="6"/>
      <c r="N57" s="6"/>
      <c r="O57" s="6"/>
    </row>
    <row r="58" spans="1:15" x14ac:dyDescent="0.2">
      <c r="A58" s="6"/>
      <c r="B58" s="39">
        <v>127.5</v>
      </c>
      <c r="C58" s="39">
        <v>1535.3270991749989</v>
      </c>
      <c r="D58" s="63">
        <v>0</v>
      </c>
      <c r="E58" s="63">
        <v>112.71995936514169</v>
      </c>
      <c r="F58" s="63">
        <v>0</v>
      </c>
      <c r="G58" s="63">
        <v>1608.87615020521</v>
      </c>
      <c r="H58" s="6"/>
      <c r="I58" s="6"/>
      <c r="J58" s="6"/>
      <c r="K58" s="6"/>
      <c r="L58" s="6"/>
      <c r="M58" s="6"/>
      <c r="N58" s="6"/>
      <c r="O58" s="6"/>
    </row>
    <row r="59" spans="1:15" x14ac:dyDescent="0.2">
      <c r="A59" s="6"/>
      <c r="B59" s="39">
        <v>130</v>
      </c>
      <c r="C59" s="39">
        <v>1565.431552099999</v>
      </c>
      <c r="D59" s="63">
        <v>0</v>
      </c>
      <c r="E59" s="63">
        <v>101.03792640759531</v>
      </c>
      <c r="F59" s="63">
        <v>0</v>
      </c>
      <c r="G59" s="63">
        <v>1621.8514739308023</v>
      </c>
      <c r="H59" s="6"/>
      <c r="I59" s="6"/>
      <c r="J59" s="6"/>
      <c r="K59" s="6"/>
      <c r="L59" s="6"/>
      <c r="M59" s="6"/>
      <c r="N59" s="6"/>
      <c r="O59" s="6"/>
    </row>
    <row r="60" spans="1:15" x14ac:dyDescent="0.2">
      <c r="A60" s="6"/>
      <c r="B60" s="39">
        <v>132.5</v>
      </c>
      <c r="C60" s="39">
        <v>1595.536005024999</v>
      </c>
      <c r="D60" s="63">
        <v>0</v>
      </c>
      <c r="E60" s="63">
        <v>89.355893450048939</v>
      </c>
      <c r="F60" s="63">
        <v>0</v>
      </c>
      <c r="G60" s="63">
        <v>1634.8267976563948</v>
      </c>
      <c r="H60" s="6"/>
      <c r="I60" s="6"/>
      <c r="J60" s="6"/>
      <c r="K60" s="6"/>
      <c r="L60" s="6"/>
      <c r="M60" s="6"/>
      <c r="N60" s="6"/>
      <c r="O60" s="6"/>
    </row>
    <row r="61" spans="1:15" x14ac:dyDescent="0.2">
      <c r="A61" s="6"/>
      <c r="B61" s="39">
        <v>135</v>
      </c>
      <c r="C61" s="39">
        <v>1625.640457949999</v>
      </c>
      <c r="D61" s="63">
        <v>0</v>
      </c>
      <c r="E61" s="63">
        <v>77.673860492502783</v>
      </c>
      <c r="F61" s="63">
        <v>0</v>
      </c>
      <c r="G61" s="63">
        <v>1647.8021213819873</v>
      </c>
      <c r="H61" s="6"/>
      <c r="I61" s="6"/>
      <c r="J61" s="6"/>
      <c r="K61" s="6"/>
      <c r="L61" s="6"/>
      <c r="M61" s="6"/>
      <c r="N61" s="6"/>
      <c r="O61" s="6"/>
    </row>
    <row r="62" spans="1:15" x14ac:dyDescent="0.2">
      <c r="A62" s="6"/>
      <c r="B62" s="39">
        <v>137.5</v>
      </c>
      <c r="C62" s="39">
        <v>1655.7449108749993</v>
      </c>
      <c r="D62" s="63">
        <v>0</v>
      </c>
      <c r="E62" s="63">
        <v>65.9918275349564</v>
      </c>
      <c r="F62" s="63">
        <v>0</v>
      </c>
      <c r="G62" s="63">
        <v>1660.7774451075795</v>
      </c>
      <c r="H62" s="6"/>
      <c r="I62" s="6"/>
      <c r="J62" s="6"/>
      <c r="K62" s="6"/>
      <c r="L62" s="6"/>
      <c r="M62" s="6"/>
      <c r="N62" s="6"/>
      <c r="O62" s="6"/>
    </row>
    <row r="63" spans="1:15" x14ac:dyDescent="0.2">
      <c r="A63" s="6"/>
      <c r="B63" s="39">
        <v>140</v>
      </c>
      <c r="C63" s="39">
        <v>1685.8493637999993</v>
      </c>
      <c r="D63" s="63">
        <v>0</v>
      </c>
      <c r="E63" s="63">
        <v>54.309794577410251</v>
      </c>
      <c r="F63" s="63">
        <v>0</v>
      </c>
      <c r="G63" s="63">
        <v>1673.752768833172</v>
      </c>
      <c r="H63" s="6"/>
      <c r="I63" s="6"/>
      <c r="J63" s="6"/>
      <c r="K63" s="6"/>
      <c r="L63" s="6"/>
      <c r="M63" s="6"/>
      <c r="N63" s="6"/>
      <c r="O63" s="6"/>
    </row>
    <row r="64" spans="1:15" x14ac:dyDescent="0.2">
      <c r="A64" s="6"/>
      <c r="B64" s="39">
        <v>142.5</v>
      </c>
      <c r="C64" s="39">
        <v>1715.9538167249996</v>
      </c>
      <c r="D64" s="63">
        <v>0</v>
      </c>
      <c r="E64" s="63">
        <v>42.627761619863875</v>
      </c>
      <c r="F64" s="63">
        <v>0</v>
      </c>
      <c r="G64" s="63">
        <v>1683.9953766687465</v>
      </c>
      <c r="H64" s="6"/>
      <c r="I64" s="6"/>
      <c r="J64" s="6"/>
      <c r="K64" s="6"/>
      <c r="L64" s="6"/>
      <c r="M64" s="6"/>
      <c r="N64" s="6"/>
      <c r="O64" s="6"/>
    </row>
    <row r="65" spans="1:15" x14ac:dyDescent="0.2">
      <c r="A65" s="6"/>
      <c r="B65" s="39">
        <v>145</v>
      </c>
      <c r="C65" s="39">
        <v>1746.0582696499998</v>
      </c>
      <c r="D65" s="63">
        <v>0</v>
      </c>
      <c r="E65" s="63">
        <v>30.945728662317499</v>
      </c>
      <c r="F65" s="63">
        <v>0</v>
      </c>
      <c r="G65" s="63">
        <v>1693.5411112830561</v>
      </c>
      <c r="H65" s="6"/>
      <c r="I65" s="6"/>
      <c r="J65" s="6"/>
      <c r="K65" s="6"/>
      <c r="L65" s="6"/>
      <c r="M65" s="6"/>
      <c r="N65" s="6"/>
      <c r="O65" s="6"/>
    </row>
    <row r="66" spans="1:15" x14ac:dyDescent="0.2">
      <c r="A66" s="6"/>
      <c r="B66" s="39">
        <v>147.5</v>
      </c>
      <c r="C66" s="39">
        <v>1776.1627225750001</v>
      </c>
      <c r="D66" s="63">
        <v>0</v>
      </c>
      <c r="E66" s="63">
        <v>19.26369570477112</v>
      </c>
      <c r="F66" s="63">
        <v>0</v>
      </c>
      <c r="G66" s="63">
        <v>1702.6327001197924</v>
      </c>
      <c r="H66" s="6"/>
      <c r="I66" s="6"/>
      <c r="J66" s="6"/>
      <c r="K66" s="6"/>
      <c r="L66" s="6"/>
      <c r="M66" s="6"/>
      <c r="N66" s="6"/>
      <c r="O66" s="6"/>
    </row>
    <row r="67" spans="1:15" x14ac:dyDescent="0.2">
      <c r="A67" s="6"/>
      <c r="B67" s="39">
        <v>150</v>
      </c>
      <c r="C67" s="39">
        <v>1806.2671755000001</v>
      </c>
      <c r="D67" s="63">
        <v>0</v>
      </c>
      <c r="E67" s="63">
        <v>0</v>
      </c>
      <c r="F67" s="63">
        <v>0</v>
      </c>
      <c r="G67" s="63">
        <v>1703.688480431731</v>
      </c>
      <c r="H67" s="6"/>
      <c r="I67" s="6"/>
      <c r="J67" s="6"/>
      <c r="K67" s="6"/>
      <c r="L67" s="6"/>
      <c r="M67" s="6"/>
      <c r="N67" s="6"/>
      <c r="O67" s="6"/>
    </row>
    <row r="68" spans="1:15" x14ac:dyDescent="0.2">
      <c r="A68" s="6"/>
      <c r="B68" s="39">
        <v>152.5</v>
      </c>
      <c r="C68" s="39">
        <v>1836.3716284250004</v>
      </c>
      <c r="D68" s="63">
        <v>0</v>
      </c>
      <c r="E68" s="63">
        <v>0</v>
      </c>
      <c r="F68" s="63">
        <v>0</v>
      </c>
      <c r="G68" s="63">
        <v>1723.553810670868</v>
      </c>
      <c r="H68" s="6"/>
      <c r="I68" s="6"/>
      <c r="J68" s="6"/>
      <c r="K68" s="6"/>
      <c r="L68" s="6"/>
      <c r="M68" s="6"/>
      <c r="N68" s="6"/>
      <c r="O68" s="6"/>
    </row>
    <row r="69" spans="1:15" x14ac:dyDescent="0.2">
      <c r="A69" s="6"/>
      <c r="B69" s="39">
        <v>155</v>
      </c>
      <c r="C69" s="39">
        <v>1866.4760813500002</v>
      </c>
      <c r="D69" s="63">
        <v>0</v>
      </c>
      <c r="E69" s="63">
        <v>0</v>
      </c>
      <c r="F69" s="63">
        <v>0</v>
      </c>
      <c r="G69" s="63">
        <v>1742.9649951324316</v>
      </c>
      <c r="H69" s="6"/>
      <c r="I69" s="6"/>
      <c r="J69" s="6"/>
      <c r="K69" s="6"/>
      <c r="L69" s="6"/>
      <c r="M69" s="6"/>
      <c r="N69" s="6"/>
      <c r="O69" s="6"/>
    </row>
    <row r="70" spans="1:15" x14ac:dyDescent="0.2">
      <c r="A70" s="6"/>
      <c r="B70" s="39">
        <v>157.5</v>
      </c>
      <c r="C70" s="39">
        <v>1896.5805342750007</v>
      </c>
      <c r="D70" s="63">
        <v>0</v>
      </c>
      <c r="E70" s="63">
        <v>0</v>
      </c>
      <c r="F70" s="63">
        <v>0</v>
      </c>
      <c r="G70" s="63">
        <v>1765.9104552284164</v>
      </c>
      <c r="H70" s="6"/>
      <c r="I70" s="6"/>
      <c r="J70" s="6"/>
      <c r="K70" s="6"/>
      <c r="L70" s="6"/>
      <c r="M70" s="6"/>
      <c r="N70" s="6"/>
      <c r="O70" s="6"/>
    </row>
    <row r="71" spans="1:15" x14ac:dyDescent="0.2">
      <c r="A71" s="6"/>
      <c r="B71" s="39">
        <v>160</v>
      </c>
      <c r="C71" s="39">
        <v>1926.6849872000005</v>
      </c>
      <c r="D71" s="63">
        <v>0</v>
      </c>
      <c r="E71" s="63">
        <v>0</v>
      </c>
      <c r="F71" s="63">
        <v>0</v>
      </c>
      <c r="G71" s="63">
        <v>1792.089873286337</v>
      </c>
      <c r="H71" s="6"/>
      <c r="I71" s="6"/>
      <c r="J71" s="6"/>
      <c r="K71" s="6"/>
      <c r="L71" s="6"/>
      <c r="M71" s="6"/>
      <c r="N71" s="6"/>
      <c r="O71" s="6"/>
    </row>
    <row r="72" spans="1:15" x14ac:dyDescent="0.2">
      <c r="A72" s="6"/>
      <c r="B72" s="39">
        <v>162.5</v>
      </c>
      <c r="C72" s="39">
        <v>1956.789440125001</v>
      </c>
      <c r="D72" s="63">
        <v>0</v>
      </c>
      <c r="E72" s="63">
        <v>0</v>
      </c>
      <c r="F72" s="63">
        <v>0</v>
      </c>
      <c r="G72" s="63">
        <v>1818.3035431814365</v>
      </c>
      <c r="H72" s="6"/>
      <c r="I72" s="6"/>
      <c r="J72" s="6"/>
      <c r="K72" s="6"/>
      <c r="L72" s="6"/>
      <c r="M72" s="6"/>
      <c r="N72" s="6"/>
      <c r="O72" s="6"/>
    </row>
    <row r="73" spans="1:15" x14ac:dyDescent="0.2">
      <c r="A73" s="6"/>
      <c r="B73" s="39">
        <v>165</v>
      </c>
      <c r="C73" s="39">
        <v>1986.893893050001</v>
      </c>
      <c r="D73" s="63">
        <v>0</v>
      </c>
      <c r="E73" s="63">
        <v>0</v>
      </c>
      <c r="F73" s="63">
        <v>0</v>
      </c>
      <c r="G73" s="63">
        <v>1844.5172130765354</v>
      </c>
      <c r="H73" s="6"/>
      <c r="I73" s="6"/>
      <c r="J73" s="6"/>
      <c r="K73" s="6"/>
      <c r="L73" s="6"/>
      <c r="M73" s="6"/>
      <c r="N73" s="6"/>
      <c r="O73" s="6"/>
    </row>
    <row r="74" spans="1:15" x14ac:dyDescent="0.2">
      <c r="A74" s="6"/>
      <c r="B74" s="39">
        <v>167.5</v>
      </c>
      <c r="C74" s="39">
        <v>2016.9983459750013</v>
      </c>
      <c r="D74" s="63">
        <v>0</v>
      </c>
      <c r="E74" s="63">
        <v>0</v>
      </c>
      <c r="F74" s="63">
        <v>0</v>
      </c>
      <c r="G74" s="63">
        <v>1870.7308829716349</v>
      </c>
      <c r="H74" s="6"/>
      <c r="I74" s="6"/>
      <c r="J74" s="6"/>
      <c r="K74" s="6"/>
      <c r="L74" s="6"/>
      <c r="M74" s="6"/>
      <c r="N74" s="6"/>
      <c r="O74" s="6"/>
    </row>
    <row r="75" spans="1:15" x14ac:dyDescent="0.2">
      <c r="A75" s="6"/>
      <c r="B75" s="39">
        <v>170</v>
      </c>
      <c r="C75" s="39">
        <v>2047.1027989000013</v>
      </c>
      <c r="D75" s="63">
        <v>0</v>
      </c>
      <c r="E75" s="63">
        <v>0</v>
      </c>
      <c r="F75" s="63">
        <v>0</v>
      </c>
      <c r="G75" s="63">
        <v>1896.9445528667338</v>
      </c>
      <c r="H75" s="6"/>
      <c r="I75" s="6"/>
      <c r="J75" s="6"/>
      <c r="K75" s="6"/>
      <c r="L75" s="6"/>
      <c r="M75" s="6"/>
      <c r="N75" s="6"/>
      <c r="O75" s="6"/>
    </row>
    <row r="76" spans="1:15" x14ac:dyDescent="0.2">
      <c r="A76" s="6"/>
      <c r="B76" s="39">
        <v>172.5</v>
      </c>
      <c r="C76" s="39">
        <v>2077.2072518250015</v>
      </c>
      <c r="D76" s="63">
        <v>0</v>
      </c>
      <c r="E76" s="63">
        <v>0</v>
      </c>
      <c r="F76" s="63">
        <v>0</v>
      </c>
      <c r="G76" s="63">
        <v>1923.158222761833</v>
      </c>
      <c r="H76" s="6"/>
      <c r="I76" s="6"/>
      <c r="J76" s="6"/>
      <c r="K76" s="6"/>
      <c r="L76" s="6"/>
      <c r="M76" s="6"/>
      <c r="N76" s="6"/>
      <c r="O76" s="6"/>
    </row>
    <row r="77" spans="1:15" x14ac:dyDescent="0.2">
      <c r="A77" s="6"/>
      <c r="B77" s="39">
        <v>175</v>
      </c>
      <c r="C77" s="39">
        <v>2107.3117047500018</v>
      </c>
      <c r="D77" s="63">
        <v>0</v>
      </c>
      <c r="E77" s="63">
        <v>0</v>
      </c>
      <c r="F77" s="63">
        <v>0</v>
      </c>
      <c r="G77" s="63">
        <v>1949.3718926569322</v>
      </c>
      <c r="H77" s="6"/>
      <c r="I77" s="6"/>
      <c r="J77" s="6"/>
      <c r="K77" s="6"/>
      <c r="L77" s="6"/>
      <c r="M77" s="6"/>
      <c r="N77" s="6"/>
      <c r="O77" s="6"/>
    </row>
    <row r="78" spans="1:15" x14ac:dyDescent="0.2">
      <c r="A78" s="6"/>
      <c r="B78" s="39">
        <v>177.5</v>
      </c>
      <c r="C78" s="39">
        <v>2137.4161576750021</v>
      </c>
      <c r="D78" s="63">
        <v>0</v>
      </c>
      <c r="E78" s="63">
        <v>0</v>
      </c>
      <c r="F78" s="63">
        <v>0</v>
      </c>
      <c r="G78" s="63">
        <v>1975.5855625520314</v>
      </c>
      <c r="H78" s="6"/>
      <c r="I78" s="6"/>
      <c r="J78" s="6"/>
      <c r="K78" s="6"/>
      <c r="L78" s="6"/>
      <c r="M78" s="6"/>
      <c r="N78" s="6"/>
      <c r="O78" s="6"/>
    </row>
    <row r="79" spans="1:15" x14ac:dyDescent="0.2">
      <c r="A79" s="6"/>
      <c r="B79" s="39">
        <v>180</v>
      </c>
      <c r="C79" s="39">
        <v>2167.5206106000019</v>
      </c>
      <c r="D79" s="63">
        <v>0</v>
      </c>
      <c r="E79" s="63">
        <v>0</v>
      </c>
      <c r="F79" s="63">
        <v>0</v>
      </c>
      <c r="G79" s="63">
        <v>2001.7992324471302</v>
      </c>
      <c r="H79" s="6"/>
      <c r="I79" s="6"/>
      <c r="J79" s="6"/>
      <c r="K79" s="6"/>
      <c r="L79" s="6"/>
      <c r="M79" s="6"/>
      <c r="N79" s="6"/>
      <c r="O79" s="6"/>
    </row>
    <row r="80" spans="1:15" x14ac:dyDescent="0.2">
      <c r="A80" s="6"/>
      <c r="B80" s="39">
        <v>182.5</v>
      </c>
      <c r="C80" s="39">
        <v>2197.6250635250026</v>
      </c>
      <c r="D80" s="63">
        <v>0</v>
      </c>
      <c r="E80" s="63">
        <v>0</v>
      </c>
      <c r="F80" s="63">
        <v>0</v>
      </c>
      <c r="G80" s="63">
        <v>2028.0129023422301</v>
      </c>
      <c r="H80" s="6"/>
      <c r="I80" s="6"/>
      <c r="J80" s="6"/>
      <c r="K80" s="6"/>
      <c r="L80" s="6"/>
      <c r="M80" s="6"/>
      <c r="N80" s="6"/>
      <c r="O80" s="6"/>
    </row>
    <row r="81" spans="1:15" x14ac:dyDescent="0.2">
      <c r="A81" s="6"/>
      <c r="B81" s="39">
        <v>185</v>
      </c>
      <c r="C81" s="39">
        <v>2227.7295164500019</v>
      </c>
      <c r="D81" s="63">
        <v>0</v>
      </c>
      <c r="E81" s="63">
        <v>0</v>
      </c>
      <c r="F81" s="63">
        <v>0</v>
      </c>
      <c r="G81" s="63">
        <v>2054.2265722373286</v>
      </c>
      <c r="H81" s="6"/>
      <c r="I81" s="6"/>
      <c r="J81" s="6"/>
      <c r="K81" s="6"/>
      <c r="L81" s="6"/>
      <c r="M81" s="6"/>
      <c r="N81" s="6"/>
      <c r="O81" s="6"/>
    </row>
    <row r="82" spans="1:15" x14ac:dyDescent="0.2">
      <c r="A82" s="6"/>
      <c r="B82" s="39">
        <v>187.5</v>
      </c>
      <c r="C82" s="39">
        <v>2257.8339693750027</v>
      </c>
      <c r="D82" s="63">
        <v>0</v>
      </c>
      <c r="E82" s="63">
        <v>0</v>
      </c>
      <c r="F82" s="63">
        <v>0</v>
      </c>
      <c r="G82" s="63">
        <v>2080.440242132428</v>
      </c>
      <c r="H82" s="6"/>
      <c r="I82" s="6"/>
      <c r="J82" s="6"/>
      <c r="K82" s="6"/>
      <c r="L82" s="6"/>
      <c r="M82" s="6"/>
      <c r="N82" s="6"/>
      <c r="O82" s="6"/>
    </row>
    <row r="83" spans="1:15" x14ac:dyDescent="0.2">
      <c r="A83" s="6"/>
      <c r="B83" s="39">
        <v>190</v>
      </c>
      <c r="C83" s="39">
        <v>2287.9384223000025</v>
      </c>
      <c r="D83" s="63">
        <v>0</v>
      </c>
      <c r="E83" s="63">
        <v>0</v>
      </c>
      <c r="F83" s="63">
        <v>0</v>
      </c>
      <c r="G83" s="63">
        <v>2106.653912027527</v>
      </c>
      <c r="H83" s="6"/>
      <c r="I83" s="6"/>
      <c r="J83" s="6"/>
      <c r="K83" s="6"/>
      <c r="L83" s="6"/>
      <c r="M83" s="6"/>
      <c r="N83" s="6"/>
      <c r="O83" s="6"/>
    </row>
    <row r="84" spans="1:15" x14ac:dyDescent="0.2">
      <c r="A84" s="6"/>
      <c r="B84" s="39">
        <v>192.5</v>
      </c>
      <c r="C84" s="39">
        <v>2318.0428752250032</v>
      </c>
      <c r="D84" s="63">
        <v>0</v>
      </c>
      <c r="E84" s="63">
        <v>0</v>
      </c>
      <c r="F84" s="63">
        <v>0</v>
      </c>
      <c r="G84" s="63">
        <v>2132.8675819226264</v>
      </c>
      <c r="H84" s="6"/>
      <c r="I84" s="6"/>
      <c r="J84" s="6"/>
      <c r="K84" s="6"/>
      <c r="L84" s="6"/>
      <c r="M84" s="6"/>
      <c r="N84" s="6"/>
      <c r="O84" s="6"/>
    </row>
    <row r="85" spans="1:15" x14ac:dyDescent="0.2">
      <c r="A85" s="6"/>
      <c r="B85" s="39">
        <v>195</v>
      </c>
      <c r="C85" s="39">
        <v>2348.1473281500025</v>
      </c>
      <c r="D85" s="63">
        <v>0</v>
      </c>
      <c r="E85" s="63">
        <v>0</v>
      </c>
      <c r="F85" s="63">
        <v>0</v>
      </c>
      <c r="G85" s="63">
        <v>2159.0812518177249</v>
      </c>
      <c r="H85" s="6"/>
      <c r="I85" s="6"/>
      <c r="J85" s="6"/>
      <c r="K85" s="6"/>
      <c r="L85" s="6"/>
      <c r="M85" s="6"/>
      <c r="N85" s="6"/>
      <c r="O85" s="6"/>
    </row>
    <row r="86" spans="1:15" x14ac:dyDescent="0.2">
      <c r="A86" s="6"/>
      <c r="B86" s="39">
        <v>197.5</v>
      </c>
      <c r="C86" s="39">
        <v>2378.2517810750032</v>
      </c>
      <c r="D86" s="63">
        <v>0</v>
      </c>
      <c r="E86" s="63">
        <v>0</v>
      </c>
      <c r="F86" s="63">
        <v>0</v>
      </c>
      <c r="G86" s="63">
        <v>2185.2949217128244</v>
      </c>
      <c r="H86" s="6"/>
      <c r="I86" s="6"/>
      <c r="J86" s="6"/>
      <c r="K86" s="6"/>
      <c r="L86" s="6"/>
      <c r="M86" s="6"/>
      <c r="N86" s="6"/>
      <c r="O86" s="6"/>
    </row>
    <row r="87" spans="1:15" x14ac:dyDescent="0.2">
      <c r="A87" s="6"/>
      <c r="B87" s="39">
        <v>200</v>
      </c>
      <c r="C87" s="39">
        <v>2408.3562340000035</v>
      </c>
      <c r="D87" s="63">
        <v>0</v>
      </c>
      <c r="E87" s="63">
        <v>0</v>
      </c>
      <c r="F87" s="63">
        <v>0</v>
      </c>
      <c r="G87" s="63">
        <v>2211.5085916079238</v>
      </c>
      <c r="H87" s="6"/>
      <c r="I87" s="6"/>
      <c r="J87" s="6"/>
      <c r="K87" s="6"/>
      <c r="L87" s="6"/>
      <c r="M87" s="6"/>
      <c r="N87" s="6"/>
      <c r="O87" s="6"/>
    </row>
    <row r="88" spans="1:15" x14ac:dyDescent="0.2">
      <c r="A88" s="6"/>
      <c r="B88" s="6"/>
      <c r="C88" s="6"/>
      <c r="D88" s="6"/>
      <c r="E88" s="6"/>
      <c r="F88" s="6"/>
      <c r="G88" s="6"/>
      <c r="H88" s="6"/>
      <c r="I88" s="6"/>
      <c r="J88" s="6"/>
      <c r="K88" s="6"/>
      <c r="L88" s="6"/>
      <c r="M88" s="6"/>
      <c r="N88" s="6"/>
      <c r="O88" s="6"/>
    </row>
    <row r="89" spans="1:15" ht="15" customHeight="1" x14ac:dyDescent="0.2">
      <c r="A89" s="6"/>
      <c r="B89" s="93" t="s">
        <v>65</v>
      </c>
      <c r="C89" s="93"/>
      <c r="D89" s="93"/>
      <c r="E89" s="93"/>
      <c r="F89" s="93"/>
      <c r="G89" s="93"/>
      <c r="H89" s="6"/>
      <c r="I89" s="6"/>
      <c r="J89" s="6"/>
      <c r="K89" s="6"/>
      <c r="L89" s="6"/>
      <c r="M89" s="6"/>
      <c r="N89" s="6"/>
      <c r="O89" s="6"/>
    </row>
    <row r="90" spans="1:15" x14ac:dyDescent="0.2">
      <c r="A90" s="6"/>
      <c r="B90" s="93"/>
      <c r="C90" s="93"/>
      <c r="D90" s="93"/>
      <c r="E90" s="93"/>
      <c r="F90" s="93"/>
      <c r="G90" s="93"/>
      <c r="H90" s="6"/>
      <c r="I90" s="6"/>
      <c r="J90" s="6"/>
      <c r="K90" s="6"/>
      <c r="L90" s="6"/>
      <c r="M90" s="6"/>
      <c r="N90" s="6"/>
      <c r="O90" s="6"/>
    </row>
    <row r="91" spans="1:15" x14ac:dyDescent="0.2">
      <c r="A91" s="6"/>
      <c r="B91" s="93"/>
      <c r="C91" s="93"/>
      <c r="D91" s="93"/>
      <c r="E91" s="93"/>
      <c r="F91" s="93"/>
      <c r="G91" s="93"/>
      <c r="H91" s="6"/>
      <c r="I91" s="6"/>
      <c r="J91" s="6"/>
      <c r="K91" s="6"/>
      <c r="L91" s="6"/>
      <c r="M91" s="6"/>
      <c r="N91" s="6"/>
      <c r="O91" s="6"/>
    </row>
    <row r="92" spans="1:15" x14ac:dyDescent="0.2">
      <c r="A92" s="6"/>
      <c r="B92" s="93"/>
      <c r="C92" s="93"/>
      <c r="D92" s="93"/>
      <c r="E92" s="93"/>
      <c r="F92" s="93"/>
      <c r="G92" s="93"/>
      <c r="H92" s="6"/>
      <c r="I92" s="6"/>
      <c r="J92" s="6"/>
      <c r="K92" s="6"/>
      <c r="L92" s="6"/>
      <c r="M92" s="6"/>
      <c r="N92" s="6"/>
      <c r="O92" s="6"/>
    </row>
    <row r="93" spans="1:15" x14ac:dyDescent="0.2">
      <c r="A93" s="6"/>
      <c r="B93" s="93"/>
      <c r="C93" s="93"/>
      <c r="D93" s="93"/>
      <c r="E93" s="93"/>
      <c r="F93" s="93"/>
      <c r="G93" s="93"/>
      <c r="H93" s="6"/>
      <c r="I93" s="6"/>
      <c r="J93" s="6"/>
      <c r="K93" s="6"/>
      <c r="L93" s="6"/>
      <c r="M93" s="6"/>
      <c r="N93" s="6"/>
      <c r="O93" s="6"/>
    </row>
    <row r="94" spans="1:15" x14ac:dyDescent="0.2">
      <c r="A94" s="6"/>
      <c r="B94" s="93"/>
      <c r="C94" s="93"/>
      <c r="D94" s="93"/>
      <c r="E94" s="93"/>
      <c r="F94" s="93"/>
      <c r="G94" s="93"/>
      <c r="H94" s="6"/>
      <c r="I94" s="6"/>
      <c r="J94" s="6"/>
      <c r="K94" s="6"/>
      <c r="L94" s="6"/>
      <c r="M94" s="6"/>
      <c r="N94" s="6"/>
      <c r="O94" s="6"/>
    </row>
    <row r="95" spans="1:15" x14ac:dyDescent="0.2">
      <c r="A95" s="6"/>
      <c r="B95" s="6"/>
      <c r="C95" s="6"/>
      <c r="D95" s="6"/>
      <c r="E95" s="6"/>
      <c r="F95" s="6"/>
      <c r="G95" s="6"/>
      <c r="H95" s="6"/>
      <c r="I95" s="6"/>
      <c r="J95" s="6"/>
      <c r="K95" s="6"/>
      <c r="L95" s="6"/>
      <c r="M95" s="6"/>
      <c r="N95" s="6"/>
      <c r="O95" s="6"/>
    </row>
    <row r="96" spans="1:15" x14ac:dyDescent="0.2">
      <c r="A96" s="6"/>
      <c r="B96" s="6"/>
      <c r="C96" s="6"/>
      <c r="D96" s="6"/>
      <c r="E96" s="6"/>
      <c r="F96" s="6"/>
      <c r="G96" s="6"/>
      <c r="H96" s="6"/>
      <c r="I96" s="6"/>
      <c r="J96" s="6"/>
      <c r="K96" s="6"/>
      <c r="L96" s="6"/>
      <c r="M96" s="6"/>
      <c r="N96" s="6"/>
      <c r="O96" s="6"/>
    </row>
    <row r="97" spans="1:15" x14ac:dyDescent="0.2">
      <c r="A97" s="6"/>
      <c r="B97" s="6"/>
      <c r="C97" s="6"/>
      <c r="D97" s="6"/>
      <c r="E97" s="6"/>
      <c r="F97" s="6"/>
      <c r="G97" s="6"/>
      <c r="H97" s="6"/>
      <c r="I97" s="6"/>
      <c r="J97" s="6"/>
      <c r="K97" s="6"/>
      <c r="L97" s="6"/>
      <c r="M97" s="6"/>
      <c r="N97" s="6"/>
      <c r="O97" s="6"/>
    </row>
    <row r="98" spans="1:15" x14ac:dyDescent="0.2">
      <c r="A98" s="6"/>
      <c r="B98" s="6"/>
      <c r="C98" s="6"/>
      <c r="D98" s="6"/>
      <c r="E98" s="6"/>
      <c r="F98" s="6"/>
      <c r="G98" s="6"/>
      <c r="H98" s="6"/>
      <c r="I98" s="6"/>
      <c r="J98" s="6"/>
      <c r="K98" s="6"/>
      <c r="L98" s="6"/>
      <c r="M98" s="6"/>
      <c r="N98" s="6"/>
      <c r="O98" s="6"/>
    </row>
    <row r="99" spans="1:15" x14ac:dyDescent="0.2">
      <c r="A99" s="6"/>
      <c r="B99" s="6"/>
      <c r="C99" s="6"/>
      <c r="D99" s="6"/>
      <c r="E99" s="6"/>
      <c r="F99" s="6"/>
      <c r="G99" s="6"/>
      <c r="H99" s="6"/>
      <c r="I99" s="6"/>
      <c r="J99" s="6"/>
      <c r="K99" s="6"/>
      <c r="L99" s="6"/>
      <c r="M99" s="6"/>
      <c r="N99" s="6"/>
      <c r="O99" s="6"/>
    </row>
    <row r="100" spans="1:15" x14ac:dyDescent="0.2">
      <c r="A100" s="6"/>
      <c r="B100" s="6"/>
      <c r="C100" s="6"/>
      <c r="D100" s="6"/>
      <c r="E100" s="6"/>
      <c r="F100" s="6"/>
      <c r="G100" s="6"/>
      <c r="H100" s="6"/>
      <c r="I100" s="6"/>
      <c r="J100" s="6"/>
      <c r="K100" s="6"/>
      <c r="L100" s="6"/>
      <c r="M100" s="6"/>
      <c r="N100" s="6"/>
      <c r="O100" s="6"/>
    </row>
    <row r="101" spans="1:15" x14ac:dyDescent="0.2">
      <c r="A101" s="6"/>
      <c r="B101" s="6"/>
      <c r="C101" s="6"/>
      <c r="D101" s="6"/>
      <c r="E101" s="6"/>
      <c r="F101" s="6"/>
      <c r="G101" s="6"/>
      <c r="H101" s="6"/>
      <c r="I101" s="6"/>
      <c r="J101" s="6"/>
      <c r="K101" s="6"/>
      <c r="L101" s="6"/>
      <c r="M101" s="6"/>
      <c r="N101" s="6"/>
      <c r="O101" s="6"/>
    </row>
  </sheetData>
  <mergeCells count="8">
    <mergeCell ref="G4:G6"/>
    <mergeCell ref="E4:E6"/>
    <mergeCell ref="B1:G2"/>
    <mergeCell ref="B89:G94"/>
    <mergeCell ref="B4:B6"/>
    <mergeCell ref="C4:C6"/>
    <mergeCell ref="D4:D6"/>
    <mergeCell ref="F4:F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5"/>
  <sheetViews>
    <sheetView showGridLines="0" workbookViewId="0">
      <selection activeCell="D95" sqref="D95"/>
    </sheetView>
  </sheetViews>
  <sheetFormatPr baseColWidth="10" defaultRowHeight="15" x14ac:dyDescent="0.2"/>
  <cols>
    <col min="2" max="7" width="15.1640625" customWidth="1"/>
    <col min="11" max="11" width="14.5" customWidth="1"/>
    <col min="12" max="12" width="17.33203125" customWidth="1"/>
    <col min="16" max="16" width="13.83203125" customWidth="1"/>
  </cols>
  <sheetData>
    <row r="1" spans="1:25" x14ac:dyDescent="0.2">
      <c r="A1" s="6"/>
      <c r="B1" s="92" t="s">
        <v>54</v>
      </c>
      <c r="C1" s="95"/>
      <c r="D1" s="95"/>
      <c r="E1" s="95"/>
      <c r="F1" s="95"/>
      <c r="G1" s="95"/>
      <c r="H1" s="95"/>
      <c r="I1" s="95"/>
      <c r="J1" s="95"/>
      <c r="K1" s="95"/>
      <c r="L1" s="6"/>
      <c r="M1" s="6"/>
      <c r="N1" s="6"/>
      <c r="O1" s="6"/>
      <c r="P1" s="6"/>
      <c r="Q1" s="6"/>
      <c r="R1" s="6"/>
      <c r="S1" s="6"/>
      <c r="T1" s="6"/>
      <c r="U1" s="6"/>
      <c r="V1" s="6"/>
      <c r="W1" s="6"/>
      <c r="X1" s="6"/>
      <c r="Y1" s="6"/>
    </row>
    <row r="2" spans="1:25" x14ac:dyDescent="0.2">
      <c r="A2" s="6"/>
      <c r="B2" s="95"/>
      <c r="C2" s="95"/>
      <c r="D2" s="95"/>
      <c r="E2" s="95"/>
      <c r="F2" s="95"/>
      <c r="G2" s="95"/>
      <c r="H2" s="95"/>
      <c r="I2" s="95"/>
      <c r="J2" s="95"/>
      <c r="K2" s="95"/>
      <c r="L2" s="6"/>
      <c r="M2" s="6"/>
      <c r="N2" s="6"/>
      <c r="O2" s="6"/>
      <c r="P2" s="6"/>
      <c r="Q2" s="6"/>
      <c r="R2" s="6"/>
      <c r="S2" s="6"/>
      <c r="T2" s="6"/>
      <c r="U2" s="6"/>
      <c r="V2" s="6"/>
      <c r="W2" s="6"/>
      <c r="X2" s="6"/>
      <c r="Y2" s="6"/>
    </row>
    <row r="3" spans="1:25" x14ac:dyDescent="0.2">
      <c r="A3" s="6"/>
      <c r="B3" s="6"/>
      <c r="C3" s="6"/>
      <c r="D3" s="6"/>
      <c r="E3" s="6"/>
      <c r="F3" s="6"/>
      <c r="G3" s="6"/>
      <c r="H3" s="6"/>
      <c r="I3" s="6"/>
      <c r="J3" s="6"/>
      <c r="K3" s="6"/>
      <c r="L3" s="6"/>
      <c r="M3" s="6"/>
      <c r="N3" s="6"/>
      <c r="O3" s="6"/>
      <c r="P3" s="6"/>
      <c r="Q3" s="6"/>
      <c r="R3" s="6"/>
      <c r="S3" s="6"/>
      <c r="T3" s="6"/>
      <c r="U3" s="6"/>
      <c r="V3" s="6"/>
      <c r="W3" s="6"/>
      <c r="X3" s="6"/>
      <c r="Y3" s="6"/>
    </row>
    <row r="4" spans="1:25" ht="75" customHeight="1" x14ac:dyDescent="0.2">
      <c r="A4" s="6"/>
      <c r="B4" s="88" t="s">
        <v>66</v>
      </c>
      <c r="C4" s="88" t="s">
        <v>45</v>
      </c>
      <c r="D4" s="88" t="s">
        <v>17</v>
      </c>
      <c r="E4" s="88" t="s">
        <v>4</v>
      </c>
      <c r="F4" s="88" t="s">
        <v>14</v>
      </c>
      <c r="G4" s="88" t="s">
        <v>21</v>
      </c>
      <c r="H4" s="88" t="s">
        <v>44</v>
      </c>
      <c r="I4" s="89" t="s">
        <v>15</v>
      </c>
      <c r="J4" s="88" t="s">
        <v>6</v>
      </c>
      <c r="K4" s="88" t="s">
        <v>18</v>
      </c>
      <c r="L4" s="96"/>
      <c r="M4" s="96"/>
      <c r="N4" s="96"/>
      <c r="O4" s="96"/>
      <c r="P4" s="96"/>
      <c r="Q4" s="6"/>
      <c r="R4" s="6"/>
      <c r="S4" s="6"/>
      <c r="T4" s="6"/>
      <c r="U4" s="6"/>
      <c r="V4" s="6"/>
      <c r="W4" s="6"/>
      <c r="X4" s="6"/>
      <c r="Y4" s="6"/>
    </row>
    <row r="5" spans="1:25" x14ac:dyDescent="0.2">
      <c r="A5" s="6"/>
      <c r="B5" s="88"/>
      <c r="C5" s="88"/>
      <c r="D5" s="88"/>
      <c r="E5" s="88"/>
      <c r="F5" s="88"/>
      <c r="G5" s="88"/>
      <c r="H5" s="88"/>
      <c r="I5" s="90"/>
      <c r="J5" s="88"/>
      <c r="K5" s="88"/>
      <c r="L5" s="96"/>
      <c r="M5" s="96"/>
      <c r="N5" s="96"/>
      <c r="O5" s="96"/>
      <c r="P5" s="96"/>
      <c r="Q5" s="6"/>
      <c r="R5" s="6"/>
      <c r="S5" s="6"/>
      <c r="T5" s="6"/>
      <c r="U5" s="6"/>
      <c r="V5" s="6"/>
      <c r="W5" s="6"/>
      <c r="X5" s="6"/>
      <c r="Y5" s="6"/>
    </row>
    <row r="6" spans="1:25" x14ac:dyDescent="0.2">
      <c r="A6" s="6"/>
      <c r="B6" s="88"/>
      <c r="C6" s="88"/>
      <c r="D6" s="88"/>
      <c r="E6" s="88"/>
      <c r="F6" s="88"/>
      <c r="G6" s="88"/>
      <c r="H6" s="88"/>
      <c r="I6" s="91"/>
      <c r="J6" s="88"/>
      <c r="K6" s="88"/>
      <c r="L6" s="96"/>
      <c r="M6" s="96"/>
      <c r="N6" s="96"/>
      <c r="O6" s="96"/>
      <c r="P6" s="96"/>
      <c r="Q6" s="6"/>
      <c r="R6" s="6"/>
      <c r="S6" s="6"/>
      <c r="T6" s="6"/>
      <c r="U6" s="6"/>
      <c r="V6" s="6"/>
      <c r="W6" s="6"/>
      <c r="X6" s="6"/>
      <c r="Y6" s="6"/>
    </row>
    <row r="7" spans="1:25" x14ac:dyDescent="0.2">
      <c r="A7" s="6"/>
      <c r="B7" s="39">
        <v>0</v>
      </c>
      <c r="C7" s="39">
        <v>0</v>
      </c>
      <c r="D7" s="63">
        <v>345.88</v>
      </c>
      <c r="E7" s="63">
        <v>299.19809199999997</v>
      </c>
      <c r="F7" s="63">
        <v>256.08077792</v>
      </c>
      <c r="G7" s="63">
        <v>329.808238066667</v>
      </c>
      <c r="H7" s="63">
        <v>0</v>
      </c>
      <c r="I7" s="63">
        <v>493.39164499999998</v>
      </c>
      <c r="J7" s="63">
        <v>97.003710170000019</v>
      </c>
      <c r="K7" s="63">
        <v>1821.3636547166666</v>
      </c>
      <c r="L7" s="6"/>
      <c r="M7" s="30"/>
      <c r="N7" s="6"/>
      <c r="O7" s="6"/>
      <c r="P7" s="6"/>
      <c r="Q7" s="6"/>
      <c r="R7" s="6"/>
      <c r="S7" s="6"/>
      <c r="T7" s="6"/>
      <c r="U7" s="6"/>
      <c r="V7" s="6"/>
      <c r="W7" s="6"/>
      <c r="X7" s="6"/>
      <c r="Y7" s="6"/>
    </row>
    <row r="8" spans="1:25" x14ac:dyDescent="0.2">
      <c r="A8" s="6"/>
      <c r="B8" s="39">
        <v>2.5</v>
      </c>
      <c r="C8" s="39">
        <v>30.104452925000004</v>
      </c>
      <c r="D8" s="63">
        <v>345.88</v>
      </c>
      <c r="E8" s="63">
        <v>299.19809199999997</v>
      </c>
      <c r="F8" s="63">
        <v>256.08077792</v>
      </c>
      <c r="G8" s="63">
        <v>299.70378514166657</v>
      </c>
      <c r="H8" s="63">
        <v>18.271897702828653</v>
      </c>
      <c r="I8" s="63">
        <v>493.39164499999998</v>
      </c>
      <c r="J8" s="63">
        <v>97.003710170000019</v>
      </c>
      <c r="K8" s="63">
        <v>1839.6355524194951</v>
      </c>
      <c r="L8" s="6"/>
      <c r="M8" s="30"/>
      <c r="N8" s="6"/>
      <c r="O8" s="6"/>
      <c r="P8" s="6"/>
      <c r="Q8" s="6"/>
      <c r="R8" s="6"/>
      <c r="S8" s="6"/>
      <c r="T8" s="6"/>
      <c r="U8" s="6"/>
      <c r="V8" s="6"/>
      <c r="W8" s="6"/>
      <c r="X8" s="6"/>
      <c r="Y8" s="6"/>
    </row>
    <row r="9" spans="1:25" x14ac:dyDescent="0.2">
      <c r="A9" s="6"/>
      <c r="B9" s="39">
        <v>5</v>
      </c>
      <c r="C9" s="39">
        <v>60.208905850000008</v>
      </c>
      <c r="D9" s="63">
        <v>345.88</v>
      </c>
      <c r="E9" s="63">
        <v>299.19809199999997</v>
      </c>
      <c r="F9" s="63">
        <v>256.08077792</v>
      </c>
      <c r="G9" s="63">
        <v>269.59933221666654</v>
      </c>
      <c r="H9" s="63">
        <v>36.543795405657534</v>
      </c>
      <c r="I9" s="63">
        <v>493.39164499999998</v>
      </c>
      <c r="J9" s="63">
        <v>97.003710170000019</v>
      </c>
      <c r="K9" s="63">
        <v>1857.907450122324</v>
      </c>
      <c r="L9" s="6"/>
      <c r="M9" s="30"/>
      <c r="N9" s="6"/>
      <c r="O9" s="6"/>
      <c r="P9" s="6"/>
      <c r="Q9" s="6"/>
      <c r="R9" s="6"/>
      <c r="S9" s="6"/>
      <c r="T9" s="6"/>
      <c r="U9" s="6"/>
      <c r="V9" s="6"/>
      <c r="W9" s="6"/>
      <c r="X9" s="6"/>
      <c r="Y9" s="6"/>
    </row>
    <row r="10" spans="1:25" x14ac:dyDescent="0.2">
      <c r="A10" s="6"/>
      <c r="B10" s="39">
        <v>7.5</v>
      </c>
      <c r="C10" s="39">
        <v>90.313358774999998</v>
      </c>
      <c r="D10" s="63">
        <v>345.88</v>
      </c>
      <c r="E10" s="63">
        <v>299.19809199999997</v>
      </c>
      <c r="F10" s="63">
        <v>256.08077792</v>
      </c>
      <c r="G10" s="63">
        <v>239.49487929166673</v>
      </c>
      <c r="H10" s="63">
        <v>54.815693108486187</v>
      </c>
      <c r="I10" s="63">
        <v>493.39164499999998</v>
      </c>
      <c r="J10" s="63">
        <v>97.003710170000019</v>
      </c>
      <c r="K10" s="63">
        <v>1876.1793478251529</v>
      </c>
      <c r="L10" s="6"/>
      <c r="M10" s="30"/>
      <c r="N10" s="6"/>
      <c r="O10" s="6"/>
      <c r="P10" s="6"/>
      <c r="Q10" s="6"/>
      <c r="R10" s="6"/>
      <c r="S10" s="6"/>
      <c r="T10" s="6"/>
      <c r="U10" s="6"/>
      <c r="V10" s="6"/>
      <c r="W10" s="6"/>
      <c r="X10" s="6"/>
      <c r="Y10" s="6"/>
    </row>
    <row r="11" spans="1:25" x14ac:dyDescent="0.2">
      <c r="A11" s="6"/>
      <c r="B11" s="39">
        <v>10</v>
      </c>
      <c r="C11" s="39">
        <v>120.41781170000002</v>
      </c>
      <c r="D11" s="63">
        <v>345.88</v>
      </c>
      <c r="E11" s="63">
        <v>299.19809199999997</v>
      </c>
      <c r="F11" s="63">
        <v>256.08077792</v>
      </c>
      <c r="G11" s="63">
        <v>209.3904263666667</v>
      </c>
      <c r="H11" s="63">
        <v>73.087590811315067</v>
      </c>
      <c r="I11" s="63">
        <v>493.39164499999998</v>
      </c>
      <c r="J11" s="63">
        <v>97.003710170000019</v>
      </c>
      <c r="K11" s="63">
        <v>1894.4512455279819</v>
      </c>
      <c r="L11" s="6"/>
      <c r="M11" s="30"/>
      <c r="N11" s="6"/>
      <c r="O11" s="6"/>
      <c r="P11" s="6"/>
      <c r="Q11" s="6"/>
      <c r="R11" s="6"/>
      <c r="S11" s="6"/>
      <c r="T11" s="6"/>
      <c r="U11" s="6"/>
      <c r="V11" s="6"/>
      <c r="W11" s="6"/>
      <c r="X11" s="6"/>
      <c r="Y11" s="6"/>
    </row>
    <row r="12" spans="1:25" x14ac:dyDescent="0.2">
      <c r="A12" s="6"/>
      <c r="B12" s="39">
        <v>12.5</v>
      </c>
      <c r="C12" s="39">
        <v>150.52226462499999</v>
      </c>
      <c r="D12" s="63">
        <v>345.88</v>
      </c>
      <c r="E12" s="63">
        <v>299.19809199999997</v>
      </c>
      <c r="F12" s="63">
        <v>256.08077792</v>
      </c>
      <c r="G12" s="63">
        <v>179.28597344166667</v>
      </c>
      <c r="H12" s="63">
        <v>91.35948851414372</v>
      </c>
      <c r="I12" s="63">
        <v>493.39164499999998</v>
      </c>
      <c r="J12" s="63">
        <v>97.003710170000019</v>
      </c>
      <c r="K12" s="63">
        <v>1912.7231432308101</v>
      </c>
      <c r="L12" s="6"/>
      <c r="M12" s="30"/>
      <c r="N12" s="6"/>
      <c r="O12" s="6"/>
      <c r="P12" s="6"/>
      <c r="Q12" s="6"/>
      <c r="R12" s="6"/>
      <c r="S12" s="6"/>
      <c r="T12" s="6"/>
      <c r="U12" s="6"/>
      <c r="V12" s="6"/>
      <c r="W12" s="6"/>
      <c r="X12" s="6"/>
      <c r="Y12" s="6"/>
    </row>
    <row r="13" spans="1:25" x14ac:dyDescent="0.2">
      <c r="A13" s="6"/>
      <c r="B13" s="39">
        <v>15</v>
      </c>
      <c r="C13" s="39">
        <v>180.62671755</v>
      </c>
      <c r="D13" s="63">
        <v>345.88</v>
      </c>
      <c r="E13" s="63">
        <v>299.19809199999997</v>
      </c>
      <c r="F13" s="63">
        <v>256.08077792</v>
      </c>
      <c r="G13" s="63">
        <v>149.18152051666664</v>
      </c>
      <c r="H13" s="63">
        <v>109.6313862169726</v>
      </c>
      <c r="I13" s="63">
        <v>493.39164499999998</v>
      </c>
      <c r="J13" s="63">
        <v>97.003710170000019</v>
      </c>
      <c r="K13" s="63">
        <v>1930.9950409336391</v>
      </c>
      <c r="L13" s="6"/>
      <c r="M13" s="30"/>
      <c r="N13" s="6"/>
      <c r="O13" s="6"/>
      <c r="P13" s="6"/>
      <c r="Q13" s="6"/>
      <c r="R13" s="6"/>
      <c r="S13" s="6"/>
      <c r="T13" s="6"/>
      <c r="U13" s="6"/>
      <c r="V13" s="6"/>
      <c r="W13" s="6"/>
      <c r="X13" s="6"/>
      <c r="Y13" s="6"/>
    </row>
    <row r="14" spans="1:25" x14ac:dyDescent="0.2">
      <c r="A14" s="6"/>
      <c r="B14" s="39">
        <v>17.5</v>
      </c>
      <c r="C14" s="39">
        <v>210.73117047500003</v>
      </c>
      <c r="D14" s="63">
        <v>345.88</v>
      </c>
      <c r="E14" s="63">
        <v>299.19809199999997</v>
      </c>
      <c r="F14" s="63">
        <v>256.08077792</v>
      </c>
      <c r="G14" s="63">
        <v>119.07706759166662</v>
      </c>
      <c r="H14" s="63">
        <v>127.90328391980125</v>
      </c>
      <c r="I14" s="63">
        <v>493.39164499999998</v>
      </c>
      <c r="J14" s="63">
        <v>97.003710170000019</v>
      </c>
      <c r="K14" s="63">
        <v>1949.2669386364678</v>
      </c>
      <c r="L14" s="6"/>
      <c r="M14" s="30"/>
      <c r="N14" s="6"/>
      <c r="O14" s="6"/>
      <c r="P14" s="6"/>
      <c r="Q14" s="6"/>
      <c r="R14" s="6"/>
      <c r="S14" s="6"/>
      <c r="T14" s="6"/>
      <c r="U14" s="6"/>
      <c r="V14" s="6"/>
      <c r="W14" s="6"/>
      <c r="X14" s="6"/>
      <c r="Y14" s="6"/>
    </row>
    <row r="15" spans="1:25" x14ac:dyDescent="0.2">
      <c r="A15" s="6"/>
      <c r="B15" s="39">
        <v>20</v>
      </c>
      <c r="C15" s="39">
        <v>240.83562340000003</v>
      </c>
      <c r="D15" s="63">
        <v>345.88</v>
      </c>
      <c r="E15" s="63">
        <v>299.19809199999997</v>
      </c>
      <c r="F15" s="63">
        <v>256.08077792</v>
      </c>
      <c r="G15" s="63">
        <v>88.972614666666587</v>
      </c>
      <c r="H15" s="63">
        <v>146.17518162262991</v>
      </c>
      <c r="I15" s="63">
        <v>493.39164499999998</v>
      </c>
      <c r="J15" s="63">
        <v>97.003710170000019</v>
      </c>
      <c r="K15" s="63">
        <v>1967.5388363392965</v>
      </c>
      <c r="L15" s="6"/>
      <c r="M15" s="30"/>
      <c r="N15" s="6"/>
      <c r="O15" s="6"/>
      <c r="P15" s="6"/>
      <c r="Q15" s="6"/>
      <c r="R15" s="6"/>
      <c r="S15" s="6"/>
      <c r="T15" s="6"/>
      <c r="U15" s="6"/>
      <c r="V15" s="6"/>
      <c r="W15" s="6"/>
      <c r="X15" s="6"/>
      <c r="Y15" s="6"/>
    </row>
    <row r="16" spans="1:25" x14ac:dyDescent="0.2">
      <c r="A16" s="6"/>
      <c r="B16" s="39">
        <v>22.5</v>
      </c>
      <c r="C16" s="39">
        <v>270.94007632499995</v>
      </c>
      <c r="D16" s="63">
        <v>345.88</v>
      </c>
      <c r="E16" s="63">
        <v>299.19809199999997</v>
      </c>
      <c r="F16" s="63">
        <v>256.08077792</v>
      </c>
      <c r="G16" s="63">
        <v>58.868161741666782</v>
      </c>
      <c r="H16" s="63">
        <v>164.44707932545879</v>
      </c>
      <c r="I16" s="63">
        <v>493.39164499999998</v>
      </c>
      <c r="J16" s="63">
        <v>97.003710170000019</v>
      </c>
      <c r="K16" s="63">
        <v>1985.8107340421257</v>
      </c>
      <c r="L16" s="6"/>
      <c r="M16" s="30"/>
      <c r="N16" s="6"/>
      <c r="O16" s="6"/>
      <c r="P16" s="6"/>
      <c r="Q16" s="6"/>
      <c r="R16" s="6"/>
      <c r="S16" s="6"/>
      <c r="T16" s="6"/>
      <c r="U16" s="6"/>
      <c r="V16" s="6"/>
      <c r="W16" s="6"/>
      <c r="X16" s="6"/>
      <c r="Y16" s="6"/>
    </row>
    <row r="17" spans="1:25" x14ac:dyDescent="0.2">
      <c r="A17" s="6"/>
      <c r="B17" s="39">
        <v>25</v>
      </c>
      <c r="C17" s="39">
        <v>301.04452924999993</v>
      </c>
      <c r="D17" s="63">
        <v>345.88</v>
      </c>
      <c r="E17" s="63">
        <v>299.19809199999997</v>
      </c>
      <c r="F17" s="63">
        <v>256.08077792</v>
      </c>
      <c r="G17" s="63">
        <v>28.763708816666746</v>
      </c>
      <c r="H17" s="63">
        <v>182.71897702828744</v>
      </c>
      <c r="I17" s="63">
        <v>493.39164499999998</v>
      </c>
      <c r="J17" s="63">
        <v>97.003710170000019</v>
      </c>
      <c r="K17" s="63">
        <v>2004.0826317449539</v>
      </c>
      <c r="L17" s="6"/>
      <c r="M17" s="30"/>
      <c r="N17" s="6"/>
      <c r="O17" s="6"/>
      <c r="P17" s="6"/>
      <c r="Q17" s="6"/>
      <c r="R17" s="6"/>
      <c r="S17" s="6"/>
      <c r="T17" s="6"/>
      <c r="U17" s="6"/>
      <c r="V17" s="6"/>
      <c r="W17" s="6"/>
      <c r="X17" s="6"/>
      <c r="Y17" s="6"/>
    </row>
    <row r="18" spans="1:25" x14ac:dyDescent="0.2">
      <c r="A18" s="6"/>
      <c r="B18" s="39">
        <v>27.5</v>
      </c>
      <c r="C18" s="39">
        <v>331.1489821749999</v>
      </c>
      <c r="D18" s="63">
        <v>345.88</v>
      </c>
      <c r="E18" s="63">
        <v>299.19809199999997</v>
      </c>
      <c r="F18" s="63">
        <v>256.08077792</v>
      </c>
      <c r="G18" s="63">
        <v>0</v>
      </c>
      <c r="H18" s="63">
        <v>173.04030905999127</v>
      </c>
      <c r="I18" s="63">
        <v>493.39164499999998</v>
      </c>
      <c r="J18" s="63">
        <v>97.003710170000019</v>
      </c>
      <c r="K18" s="63">
        <v>1995.7447078849909</v>
      </c>
      <c r="L18" s="6"/>
      <c r="M18" s="30"/>
      <c r="N18" s="6"/>
      <c r="O18" s="6"/>
      <c r="P18" s="6"/>
      <c r="Q18" s="6"/>
      <c r="R18" s="6"/>
      <c r="S18" s="6"/>
      <c r="T18" s="6"/>
      <c r="U18" s="6"/>
      <c r="V18" s="6"/>
      <c r="W18" s="6"/>
      <c r="X18" s="6"/>
      <c r="Y18" s="6"/>
    </row>
    <row r="19" spans="1:25" x14ac:dyDescent="0.2">
      <c r="A19" s="6"/>
      <c r="B19" s="39">
        <v>30</v>
      </c>
      <c r="C19" s="39">
        <v>361.25343509999993</v>
      </c>
      <c r="D19" s="63">
        <v>345.88</v>
      </c>
      <c r="E19" s="63">
        <v>299.19809199999997</v>
      </c>
      <c r="F19" s="63">
        <v>256.08077792</v>
      </c>
      <c r="G19" s="63">
        <v>0</v>
      </c>
      <c r="H19" s="63">
        <v>161.3582761024451</v>
      </c>
      <c r="I19" s="63">
        <v>493.39164499999998</v>
      </c>
      <c r="J19" s="63">
        <v>97.003710170000019</v>
      </c>
      <c r="K19" s="63">
        <v>2014.1671278524448</v>
      </c>
      <c r="L19" s="6"/>
      <c r="M19" s="30"/>
      <c r="N19" s="6"/>
      <c r="O19" s="6"/>
      <c r="P19" s="6"/>
      <c r="Q19" s="6"/>
      <c r="R19" s="6"/>
      <c r="S19" s="6"/>
      <c r="T19" s="6"/>
      <c r="U19" s="6"/>
      <c r="V19" s="6"/>
      <c r="W19" s="6"/>
      <c r="X19" s="6"/>
      <c r="Y19" s="6"/>
    </row>
    <row r="20" spans="1:25" x14ac:dyDescent="0.2">
      <c r="A20" s="6"/>
      <c r="B20" s="39">
        <v>32.5</v>
      </c>
      <c r="C20" s="39">
        <v>391.35788802499985</v>
      </c>
      <c r="D20" s="63">
        <v>345.88</v>
      </c>
      <c r="E20" s="63">
        <v>299.19809199999997</v>
      </c>
      <c r="F20" s="63">
        <v>256.08077792</v>
      </c>
      <c r="G20" s="63">
        <v>0</v>
      </c>
      <c r="H20" s="63">
        <v>149.67624314489873</v>
      </c>
      <c r="I20" s="63">
        <v>493.39164499999998</v>
      </c>
      <c r="J20" s="63">
        <v>97.003710170000019</v>
      </c>
      <c r="K20" s="63">
        <v>2032.5895478198986</v>
      </c>
      <c r="L20" s="6"/>
      <c r="M20" s="30"/>
      <c r="N20" s="6"/>
      <c r="O20" s="6"/>
      <c r="P20" s="6"/>
      <c r="Q20" s="6"/>
      <c r="R20" s="6"/>
      <c r="S20" s="6"/>
      <c r="T20" s="6"/>
      <c r="U20" s="6"/>
      <c r="V20" s="6"/>
      <c r="W20" s="6"/>
      <c r="X20" s="6"/>
      <c r="Y20" s="6"/>
    </row>
    <row r="21" spans="1:25" x14ac:dyDescent="0.2">
      <c r="A21" s="6"/>
      <c r="B21" s="39">
        <v>35</v>
      </c>
      <c r="C21" s="39">
        <v>421.46234094999983</v>
      </c>
      <c r="D21" s="63">
        <v>345.88</v>
      </c>
      <c r="E21" s="63">
        <v>299.19809199999997</v>
      </c>
      <c r="F21" s="63">
        <v>256.08077792</v>
      </c>
      <c r="G21" s="63">
        <v>0</v>
      </c>
      <c r="H21" s="63">
        <v>137.99421018735237</v>
      </c>
      <c r="I21" s="63">
        <v>493.39164499999998</v>
      </c>
      <c r="J21" s="63">
        <v>97.003710170000019</v>
      </c>
      <c r="K21" s="63">
        <v>2051.0119677873522</v>
      </c>
      <c r="L21" s="6"/>
      <c r="M21" s="30"/>
      <c r="N21" s="6"/>
      <c r="O21" s="6"/>
      <c r="P21" s="6"/>
      <c r="Q21" s="6"/>
      <c r="R21" s="6"/>
      <c r="S21" s="6"/>
      <c r="T21" s="6"/>
      <c r="U21" s="6"/>
      <c r="V21" s="6"/>
      <c r="W21" s="6"/>
      <c r="X21" s="6"/>
      <c r="Y21" s="6"/>
    </row>
    <row r="22" spans="1:25" x14ac:dyDescent="0.2">
      <c r="A22" s="6"/>
      <c r="B22" s="39">
        <v>37.5</v>
      </c>
      <c r="C22" s="39">
        <v>451.56679387499986</v>
      </c>
      <c r="D22" s="63">
        <v>345.88</v>
      </c>
      <c r="E22" s="63">
        <v>299.19809199999997</v>
      </c>
      <c r="F22" s="63">
        <v>256.08077792</v>
      </c>
      <c r="G22" s="63">
        <v>0</v>
      </c>
      <c r="H22" s="63">
        <v>126.31217722980621</v>
      </c>
      <c r="I22" s="63">
        <v>493.39164499999998</v>
      </c>
      <c r="J22" s="63">
        <v>97.003710170000019</v>
      </c>
      <c r="K22" s="63">
        <v>2069.4343877548058</v>
      </c>
      <c r="L22" s="6"/>
      <c r="M22" s="30"/>
      <c r="N22" s="6"/>
      <c r="O22" s="6"/>
      <c r="P22" s="6"/>
      <c r="Q22" s="6"/>
      <c r="R22" s="6"/>
      <c r="S22" s="6"/>
      <c r="T22" s="6"/>
      <c r="U22" s="6"/>
      <c r="V22" s="6"/>
      <c r="W22" s="6"/>
      <c r="X22" s="6"/>
      <c r="Y22" s="6"/>
    </row>
    <row r="23" spans="1:25" x14ac:dyDescent="0.2">
      <c r="A23" s="6"/>
      <c r="B23" s="39">
        <v>40</v>
      </c>
      <c r="C23" s="39">
        <v>481.67124679999984</v>
      </c>
      <c r="D23" s="63">
        <v>345.88</v>
      </c>
      <c r="E23" s="63">
        <v>299.19809199999997</v>
      </c>
      <c r="F23" s="63">
        <v>256.08077792</v>
      </c>
      <c r="G23" s="63">
        <v>0</v>
      </c>
      <c r="H23" s="63">
        <v>114.63014427226005</v>
      </c>
      <c r="I23" s="63">
        <v>493.39164499999998</v>
      </c>
      <c r="J23" s="63">
        <v>97.003710170000019</v>
      </c>
      <c r="K23" s="63">
        <v>2087.8568077222599</v>
      </c>
      <c r="L23" s="6"/>
      <c r="M23" s="30"/>
      <c r="N23" s="6"/>
      <c r="O23" s="6"/>
      <c r="P23" s="6"/>
      <c r="Q23" s="6"/>
      <c r="R23" s="6"/>
      <c r="S23" s="6"/>
      <c r="T23" s="6"/>
      <c r="U23" s="6"/>
      <c r="V23" s="6"/>
      <c r="W23" s="6"/>
      <c r="X23" s="6"/>
      <c r="Y23" s="6"/>
    </row>
    <row r="24" spans="1:25" x14ac:dyDescent="0.2">
      <c r="A24" s="6"/>
      <c r="B24" s="39">
        <v>42.5</v>
      </c>
      <c r="C24" s="39">
        <v>511.77569972499975</v>
      </c>
      <c r="D24" s="63">
        <v>345.88</v>
      </c>
      <c r="E24" s="63">
        <v>299.19809199999997</v>
      </c>
      <c r="F24" s="63">
        <v>256.08077792</v>
      </c>
      <c r="G24" s="63">
        <v>0</v>
      </c>
      <c r="H24" s="63">
        <v>102.94811131471367</v>
      </c>
      <c r="I24" s="63">
        <v>493.39164499999998</v>
      </c>
      <c r="J24" s="63">
        <v>97.003710170000019</v>
      </c>
      <c r="K24" s="63">
        <v>2106.2792276897135</v>
      </c>
      <c r="L24" s="6"/>
      <c r="M24" s="30"/>
      <c r="N24" s="6"/>
      <c r="O24" s="6"/>
      <c r="P24" s="6"/>
      <c r="Q24" s="6"/>
      <c r="R24" s="6"/>
      <c r="S24" s="6"/>
      <c r="T24" s="6"/>
      <c r="U24" s="6"/>
      <c r="V24" s="6"/>
      <c r="W24" s="6"/>
      <c r="X24" s="6"/>
      <c r="Y24" s="6"/>
    </row>
    <row r="25" spans="1:25" x14ac:dyDescent="0.2">
      <c r="A25" s="6"/>
      <c r="B25" s="39">
        <v>45</v>
      </c>
      <c r="C25" s="39">
        <v>541.88015264999979</v>
      </c>
      <c r="D25" s="63">
        <v>345.88</v>
      </c>
      <c r="E25" s="63">
        <v>299.19809199999997</v>
      </c>
      <c r="F25" s="63">
        <v>256.08077792</v>
      </c>
      <c r="G25" s="63">
        <v>0</v>
      </c>
      <c r="H25" s="63">
        <v>91.26607835716753</v>
      </c>
      <c r="I25" s="63">
        <v>493.39164499999998</v>
      </c>
      <c r="J25" s="63">
        <v>97.003710170000019</v>
      </c>
      <c r="K25" s="63">
        <v>2124.7016476571671</v>
      </c>
      <c r="L25" s="6"/>
      <c r="M25" s="30"/>
      <c r="N25" s="6"/>
      <c r="O25" s="6"/>
      <c r="P25" s="6"/>
      <c r="Q25" s="6"/>
      <c r="R25" s="6"/>
      <c r="S25" s="6"/>
      <c r="T25" s="6"/>
      <c r="U25" s="6"/>
      <c r="V25" s="6"/>
      <c r="W25" s="6"/>
      <c r="X25" s="6"/>
      <c r="Y25" s="6"/>
    </row>
    <row r="26" spans="1:25" x14ac:dyDescent="0.2">
      <c r="A26" s="6"/>
      <c r="B26" s="39">
        <v>47.5</v>
      </c>
      <c r="C26" s="39">
        <v>571.9846055749997</v>
      </c>
      <c r="D26" s="63">
        <v>345.88</v>
      </c>
      <c r="E26" s="63">
        <v>299.19809199999997</v>
      </c>
      <c r="F26" s="63">
        <v>256.08077792</v>
      </c>
      <c r="G26" s="63">
        <v>0</v>
      </c>
      <c r="H26" s="63">
        <v>79.584045399621147</v>
      </c>
      <c r="I26" s="63">
        <v>493.39164499999998</v>
      </c>
      <c r="J26" s="63">
        <v>97.003710170000019</v>
      </c>
      <c r="K26" s="63">
        <v>2143.1240676246207</v>
      </c>
      <c r="L26" s="6"/>
      <c r="M26" s="30"/>
      <c r="N26" s="6"/>
      <c r="O26" s="6"/>
      <c r="P26" s="6"/>
      <c r="Q26" s="6"/>
      <c r="R26" s="6"/>
      <c r="S26" s="6"/>
      <c r="T26" s="6"/>
      <c r="U26" s="6"/>
      <c r="V26" s="6"/>
      <c r="W26" s="6"/>
      <c r="X26" s="6"/>
      <c r="Y26" s="6"/>
    </row>
    <row r="27" spans="1:25" x14ac:dyDescent="0.2">
      <c r="A27" s="6"/>
      <c r="B27" s="39">
        <v>50</v>
      </c>
      <c r="C27" s="39">
        <v>602.08905849999962</v>
      </c>
      <c r="D27" s="63">
        <v>345.88</v>
      </c>
      <c r="E27" s="63">
        <v>299.19809199999997</v>
      </c>
      <c r="F27" s="63">
        <v>256.08077792</v>
      </c>
      <c r="G27" s="63">
        <v>0</v>
      </c>
      <c r="H27" s="63">
        <v>67.902012442074991</v>
      </c>
      <c r="I27" s="63">
        <v>493.39164499999998</v>
      </c>
      <c r="J27" s="63">
        <v>97.003710170000019</v>
      </c>
      <c r="K27" s="63">
        <v>2161.5464875920743</v>
      </c>
      <c r="L27" s="6"/>
      <c r="M27" s="30"/>
      <c r="N27" s="6"/>
      <c r="O27" s="6"/>
      <c r="P27" s="6"/>
      <c r="Q27" s="6"/>
      <c r="R27" s="6"/>
      <c r="S27" s="6"/>
      <c r="T27" s="6"/>
      <c r="U27" s="6"/>
      <c r="V27" s="6"/>
      <c r="W27" s="6"/>
      <c r="X27" s="6"/>
      <c r="Y27" s="6"/>
    </row>
    <row r="28" spans="1:25" x14ac:dyDescent="0.2">
      <c r="A28" s="6"/>
      <c r="B28" s="39">
        <v>52.5</v>
      </c>
      <c r="C28" s="39">
        <v>632.19351142499966</v>
      </c>
      <c r="D28" s="63">
        <v>345.88</v>
      </c>
      <c r="E28" s="63">
        <v>299.19809199999997</v>
      </c>
      <c r="F28" s="63">
        <v>256.08077792</v>
      </c>
      <c r="G28" s="63">
        <v>0</v>
      </c>
      <c r="H28" s="63">
        <v>64.202004256572707</v>
      </c>
      <c r="I28" s="63">
        <v>493.39164499999998</v>
      </c>
      <c r="J28" s="63">
        <v>97.003710170000019</v>
      </c>
      <c r="K28" s="63">
        <v>2187.9509323315724</v>
      </c>
      <c r="L28" s="6"/>
      <c r="M28" s="30"/>
      <c r="N28" s="6"/>
      <c r="O28" s="6"/>
      <c r="P28" s="6"/>
      <c r="Q28" s="6"/>
      <c r="R28" s="6"/>
      <c r="S28" s="6"/>
      <c r="T28" s="6"/>
      <c r="U28" s="6"/>
      <c r="V28" s="6"/>
      <c r="W28" s="6"/>
      <c r="X28" s="6"/>
      <c r="Y28" s="6"/>
    </row>
    <row r="29" spans="1:25" x14ac:dyDescent="0.2">
      <c r="A29" s="6"/>
      <c r="B29" s="39">
        <v>55</v>
      </c>
      <c r="C29" s="39">
        <v>662.29796434999969</v>
      </c>
      <c r="D29" s="63">
        <v>345.88</v>
      </c>
      <c r="E29" s="63">
        <v>299.19809199999997</v>
      </c>
      <c r="F29" s="63">
        <v>256.08077792</v>
      </c>
      <c r="G29" s="63">
        <v>0</v>
      </c>
      <c r="H29" s="63">
        <v>60.504898202457277</v>
      </c>
      <c r="I29" s="63">
        <v>493.39164499999998</v>
      </c>
      <c r="J29" s="63">
        <v>97.003710170000019</v>
      </c>
      <c r="K29" s="63">
        <v>2214.3582792024567</v>
      </c>
      <c r="L29" s="6"/>
      <c r="M29" s="30"/>
      <c r="N29" s="6"/>
      <c r="O29" s="6"/>
      <c r="P29" s="6"/>
      <c r="Q29" s="6"/>
      <c r="R29" s="6"/>
      <c r="S29" s="6"/>
      <c r="T29" s="6"/>
      <c r="U29" s="6"/>
      <c r="V29" s="6"/>
      <c r="W29" s="6"/>
      <c r="X29" s="6"/>
      <c r="Y29" s="6"/>
    </row>
    <row r="30" spans="1:25" x14ac:dyDescent="0.2">
      <c r="A30" s="6"/>
      <c r="B30" s="39">
        <v>57.5</v>
      </c>
      <c r="C30" s="39">
        <v>692.40241727499972</v>
      </c>
      <c r="D30" s="63">
        <v>345.88</v>
      </c>
      <c r="E30" s="63">
        <v>299.19809199999997</v>
      </c>
      <c r="F30" s="63">
        <v>256.08077792</v>
      </c>
      <c r="G30" s="63">
        <v>0</v>
      </c>
      <c r="H30" s="63">
        <v>56.807792148341385</v>
      </c>
      <c r="I30" s="63">
        <v>493.39164499999998</v>
      </c>
      <c r="J30" s="63">
        <v>97.003710170000019</v>
      </c>
      <c r="K30" s="63">
        <v>2240.7656260733411</v>
      </c>
      <c r="L30" s="6"/>
      <c r="M30" s="30"/>
      <c r="N30" s="6"/>
      <c r="O30" s="6"/>
      <c r="P30" s="6"/>
      <c r="Q30" s="6"/>
      <c r="R30" s="6"/>
      <c r="S30" s="6"/>
      <c r="T30" s="6"/>
      <c r="U30" s="6"/>
      <c r="V30" s="6"/>
      <c r="W30" s="6"/>
      <c r="X30" s="6"/>
      <c r="Y30" s="6"/>
    </row>
    <row r="31" spans="1:25" x14ac:dyDescent="0.2">
      <c r="A31" s="6"/>
      <c r="B31" s="39">
        <v>60</v>
      </c>
      <c r="C31" s="39">
        <v>722.50687019999964</v>
      </c>
      <c r="D31" s="63">
        <v>345.88</v>
      </c>
      <c r="E31" s="63">
        <v>299.19809199999997</v>
      </c>
      <c r="F31" s="63">
        <v>256.08077792</v>
      </c>
      <c r="G31" s="63">
        <v>0</v>
      </c>
      <c r="H31" s="63">
        <v>53.11068609422572</v>
      </c>
      <c r="I31" s="63">
        <v>493.39164499999998</v>
      </c>
      <c r="J31" s="63">
        <v>97.003710170000019</v>
      </c>
      <c r="K31" s="63">
        <v>2267.172972944225</v>
      </c>
      <c r="L31" s="6"/>
      <c r="M31" s="30"/>
      <c r="N31" s="6"/>
      <c r="O31" s="6"/>
      <c r="P31" s="6"/>
      <c r="Q31" s="6"/>
      <c r="R31" s="6"/>
      <c r="S31" s="6"/>
      <c r="T31" s="6"/>
      <c r="U31" s="6"/>
      <c r="V31" s="6"/>
      <c r="W31" s="6"/>
      <c r="X31" s="6"/>
      <c r="Y31" s="6"/>
    </row>
    <row r="32" spans="1:25" x14ac:dyDescent="0.2">
      <c r="A32" s="6"/>
      <c r="B32" s="39">
        <v>62.5</v>
      </c>
      <c r="C32" s="39">
        <v>752.61132312499956</v>
      </c>
      <c r="D32" s="63">
        <v>345.88</v>
      </c>
      <c r="E32" s="63">
        <v>299.19809199999997</v>
      </c>
      <c r="F32" s="63">
        <v>256.08077792</v>
      </c>
      <c r="G32" s="63">
        <v>0</v>
      </c>
      <c r="H32" s="63">
        <v>49.413580040110283</v>
      </c>
      <c r="I32" s="63">
        <v>493.39164499999998</v>
      </c>
      <c r="J32" s="63">
        <v>97.003710170000019</v>
      </c>
      <c r="K32" s="63">
        <v>2293.5803198151098</v>
      </c>
      <c r="L32" s="6"/>
      <c r="M32" s="30"/>
      <c r="N32" s="6"/>
      <c r="O32" s="6"/>
      <c r="P32" s="6"/>
      <c r="Q32" s="6"/>
      <c r="R32" s="6"/>
      <c r="S32" s="6"/>
      <c r="T32" s="6"/>
      <c r="U32" s="6"/>
      <c r="V32" s="6"/>
      <c r="W32" s="6"/>
      <c r="X32" s="6"/>
      <c r="Y32" s="6"/>
    </row>
    <row r="33" spans="1:25" x14ac:dyDescent="0.2">
      <c r="A33" s="6"/>
      <c r="B33" s="39">
        <v>65</v>
      </c>
      <c r="C33" s="39">
        <v>782.71577604999959</v>
      </c>
      <c r="D33" s="63">
        <v>345.88</v>
      </c>
      <c r="E33" s="63">
        <v>299.19809199999997</v>
      </c>
      <c r="F33" s="63">
        <v>256.08077792</v>
      </c>
      <c r="G33" s="63">
        <v>0</v>
      </c>
      <c r="H33" s="63">
        <v>45.716473985994845</v>
      </c>
      <c r="I33" s="63">
        <v>486.77995100475937</v>
      </c>
      <c r="J33" s="63">
        <v>97.003710170000019</v>
      </c>
      <c r="K33" s="63">
        <v>2313.3759726907538</v>
      </c>
      <c r="L33" s="6"/>
      <c r="M33" s="30"/>
      <c r="N33" s="6"/>
      <c r="O33" s="6"/>
      <c r="P33" s="6"/>
      <c r="Q33" s="6"/>
      <c r="R33" s="6"/>
      <c r="S33" s="6"/>
      <c r="T33" s="6"/>
      <c r="U33" s="6"/>
      <c r="V33" s="6"/>
      <c r="W33" s="6"/>
      <c r="X33" s="6"/>
      <c r="Y33" s="6"/>
    </row>
    <row r="34" spans="1:25" x14ac:dyDescent="0.2">
      <c r="A34" s="6"/>
      <c r="B34" s="39">
        <v>67.5</v>
      </c>
      <c r="C34" s="39">
        <v>812.82022897499951</v>
      </c>
      <c r="D34" s="63">
        <v>345.88</v>
      </c>
      <c r="E34" s="63">
        <v>299.19809199999997</v>
      </c>
      <c r="F34" s="63">
        <v>256.08077792</v>
      </c>
      <c r="G34" s="63">
        <v>0</v>
      </c>
      <c r="H34" s="63">
        <v>42.019367931878953</v>
      </c>
      <c r="I34" s="63">
        <v>479.17418560109638</v>
      </c>
      <c r="J34" s="63">
        <v>97.003710170000019</v>
      </c>
      <c r="K34" s="63">
        <v>2332.1775541579746</v>
      </c>
      <c r="L34" s="6"/>
      <c r="M34" s="30"/>
      <c r="N34" s="6"/>
      <c r="O34" s="6"/>
      <c r="P34" s="6"/>
      <c r="Q34" s="6"/>
      <c r="R34" s="6"/>
      <c r="S34" s="6"/>
      <c r="T34" s="6"/>
      <c r="U34" s="6"/>
      <c r="V34" s="6"/>
      <c r="W34" s="6"/>
      <c r="X34" s="6"/>
      <c r="Y34" s="6"/>
    </row>
    <row r="35" spans="1:25" x14ac:dyDescent="0.2">
      <c r="A35" s="6"/>
      <c r="B35" s="39">
        <v>70</v>
      </c>
      <c r="C35" s="39">
        <v>842.92468189999954</v>
      </c>
      <c r="D35" s="63">
        <v>345.88</v>
      </c>
      <c r="E35" s="63">
        <v>299.19809199999997</v>
      </c>
      <c r="F35" s="63">
        <v>256.08077792</v>
      </c>
      <c r="G35" s="63">
        <v>0</v>
      </c>
      <c r="H35" s="63">
        <v>38.322261877763744</v>
      </c>
      <c r="I35" s="63">
        <v>471.56842019743317</v>
      </c>
      <c r="J35" s="63">
        <v>97.003710170000019</v>
      </c>
      <c r="K35" s="63">
        <v>2350.9791356251962</v>
      </c>
      <c r="L35" s="6"/>
      <c r="M35" s="30"/>
      <c r="N35" s="6"/>
      <c r="O35" s="6"/>
      <c r="P35" s="6"/>
      <c r="Q35" s="6"/>
      <c r="R35" s="6"/>
      <c r="S35" s="6"/>
      <c r="T35" s="6"/>
      <c r="U35" s="6"/>
      <c r="V35" s="6"/>
      <c r="W35" s="6"/>
      <c r="X35" s="6"/>
      <c r="Y35" s="6"/>
    </row>
    <row r="36" spans="1:25" x14ac:dyDescent="0.2">
      <c r="A36" s="6"/>
      <c r="B36" s="39">
        <v>72.5</v>
      </c>
      <c r="C36" s="39">
        <v>873.02913482499957</v>
      </c>
      <c r="D36" s="63">
        <v>345.88</v>
      </c>
      <c r="E36" s="63">
        <v>299.19809199999997</v>
      </c>
      <c r="F36" s="63">
        <v>256.08077792</v>
      </c>
      <c r="G36" s="63">
        <v>0</v>
      </c>
      <c r="H36" s="63">
        <v>34.625155823647859</v>
      </c>
      <c r="I36" s="63">
        <v>463.96265479377013</v>
      </c>
      <c r="J36" s="63">
        <v>97.003710170000019</v>
      </c>
      <c r="K36" s="63">
        <v>2369.7807170924175</v>
      </c>
      <c r="L36" s="6"/>
      <c r="M36" s="30"/>
      <c r="N36" s="6"/>
      <c r="O36" s="6"/>
      <c r="P36" s="6"/>
      <c r="Q36" s="6"/>
      <c r="R36" s="6"/>
      <c r="S36" s="6"/>
      <c r="T36" s="6"/>
      <c r="U36" s="6"/>
      <c r="V36" s="6"/>
      <c r="W36" s="6"/>
      <c r="X36" s="6"/>
      <c r="Y36" s="6"/>
    </row>
    <row r="37" spans="1:25" x14ac:dyDescent="0.2">
      <c r="A37" s="6"/>
      <c r="B37" s="39">
        <v>75</v>
      </c>
      <c r="C37" s="39">
        <v>903.13358774999949</v>
      </c>
      <c r="D37" s="63">
        <v>345.88</v>
      </c>
      <c r="E37" s="63">
        <v>299.19809199999997</v>
      </c>
      <c r="F37" s="63">
        <v>256.08077792</v>
      </c>
      <c r="G37" s="63">
        <v>0</v>
      </c>
      <c r="H37" s="63">
        <v>30.928049769532418</v>
      </c>
      <c r="I37" s="63">
        <v>456.35688939010703</v>
      </c>
      <c r="J37" s="63">
        <v>97.003710170000019</v>
      </c>
      <c r="K37" s="63">
        <v>2388.5822985596387</v>
      </c>
      <c r="L37" s="6"/>
      <c r="M37" s="30"/>
      <c r="N37" s="6"/>
      <c r="O37" s="6"/>
      <c r="P37" s="6"/>
      <c r="Q37" s="6"/>
      <c r="R37" s="6"/>
      <c r="S37" s="6"/>
      <c r="T37" s="6"/>
      <c r="U37" s="6"/>
      <c r="V37" s="6"/>
      <c r="W37" s="6"/>
      <c r="X37" s="6"/>
      <c r="Y37" s="6"/>
    </row>
    <row r="38" spans="1:25" x14ac:dyDescent="0.2">
      <c r="A38" s="6"/>
      <c r="B38" s="39">
        <v>77.5</v>
      </c>
      <c r="C38" s="39">
        <v>933.23804067499952</v>
      </c>
      <c r="D38" s="63">
        <v>345.88</v>
      </c>
      <c r="E38" s="63">
        <v>299.19809199999997</v>
      </c>
      <c r="F38" s="63">
        <v>256.08077792</v>
      </c>
      <c r="G38" s="63">
        <v>0</v>
      </c>
      <c r="H38" s="63">
        <v>27.230943715416529</v>
      </c>
      <c r="I38" s="63">
        <v>448.75112398644393</v>
      </c>
      <c r="J38" s="63">
        <v>97.003710170000019</v>
      </c>
      <c r="K38" s="63">
        <v>2407.38388002686</v>
      </c>
      <c r="L38" s="6"/>
      <c r="M38" s="30"/>
      <c r="N38" s="6"/>
      <c r="O38" s="6"/>
      <c r="P38" s="6"/>
      <c r="Q38" s="6"/>
      <c r="R38" s="6"/>
      <c r="S38" s="6"/>
      <c r="T38" s="6"/>
      <c r="U38" s="6"/>
      <c r="V38" s="6"/>
      <c r="W38" s="6"/>
      <c r="X38" s="6"/>
      <c r="Y38" s="6"/>
    </row>
    <row r="39" spans="1:25" x14ac:dyDescent="0.2">
      <c r="A39" s="6"/>
      <c r="B39" s="39">
        <v>80</v>
      </c>
      <c r="C39" s="39">
        <v>963.34249359999944</v>
      </c>
      <c r="D39" s="63">
        <v>345.88</v>
      </c>
      <c r="E39" s="63">
        <v>299.19809199999997</v>
      </c>
      <c r="F39" s="63">
        <v>256.08077792</v>
      </c>
      <c r="G39" s="63">
        <v>0</v>
      </c>
      <c r="H39" s="63">
        <v>23.533837661301092</v>
      </c>
      <c r="I39" s="63">
        <v>441.14535858278089</v>
      </c>
      <c r="J39" s="63">
        <v>97.003710170000019</v>
      </c>
      <c r="K39" s="63">
        <v>2426.1854614940812</v>
      </c>
      <c r="L39" s="6"/>
      <c r="M39" s="30"/>
      <c r="N39" s="6"/>
      <c r="O39" s="6"/>
      <c r="P39" s="6"/>
      <c r="Q39" s="6"/>
      <c r="R39" s="6"/>
      <c r="S39" s="6"/>
      <c r="T39" s="6"/>
      <c r="U39" s="6"/>
      <c r="V39" s="6"/>
      <c r="W39" s="6"/>
      <c r="X39" s="6"/>
      <c r="Y39" s="6"/>
    </row>
    <row r="40" spans="1:25" x14ac:dyDescent="0.2">
      <c r="A40" s="6"/>
      <c r="B40" s="39">
        <v>82.5</v>
      </c>
      <c r="C40" s="39">
        <v>993.44694652499936</v>
      </c>
      <c r="D40" s="63">
        <v>345.88</v>
      </c>
      <c r="E40" s="63">
        <v>299.19809199999997</v>
      </c>
      <c r="F40" s="63">
        <v>256.08077792</v>
      </c>
      <c r="G40" s="63">
        <v>0</v>
      </c>
      <c r="H40" s="63">
        <v>19.836731607185655</v>
      </c>
      <c r="I40" s="63">
        <v>433.53959317911773</v>
      </c>
      <c r="J40" s="63">
        <v>97.003710170000019</v>
      </c>
      <c r="K40" s="63">
        <v>2444.9870429613024</v>
      </c>
      <c r="L40" s="6"/>
      <c r="M40" s="30"/>
      <c r="N40" s="6"/>
      <c r="O40" s="6"/>
      <c r="P40" s="6"/>
      <c r="Q40" s="6"/>
      <c r="R40" s="6"/>
      <c r="S40" s="6"/>
      <c r="T40" s="6"/>
      <c r="U40" s="6"/>
      <c r="V40" s="6"/>
      <c r="W40" s="6"/>
      <c r="X40" s="6"/>
      <c r="Y40" s="6"/>
    </row>
    <row r="41" spans="1:25" x14ac:dyDescent="0.2">
      <c r="A41" s="6"/>
      <c r="B41" s="39">
        <v>85</v>
      </c>
      <c r="C41" s="39">
        <v>1023.5513994499993</v>
      </c>
      <c r="D41" s="63">
        <v>345.88</v>
      </c>
      <c r="E41" s="63">
        <v>299.19809199999997</v>
      </c>
      <c r="F41" s="63">
        <v>256.08077792</v>
      </c>
      <c r="G41" s="63">
        <v>0</v>
      </c>
      <c r="H41" s="63">
        <v>16.139625553070218</v>
      </c>
      <c r="I41" s="63">
        <v>425.93382777545474</v>
      </c>
      <c r="J41" s="63">
        <v>97.003710170000019</v>
      </c>
      <c r="K41" s="63">
        <v>2463.7886244285241</v>
      </c>
      <c r="L41" s="6"/>
      <c r="M41" s="30"/>
      <c r="N41" s="6"/>
      <c r="O41" s="6"/>
      <c r="P41" s="6"/>
      <c r="Q41" s="6"/>
      <c r="R41" s="6"/>
      <c r="S41" s="6"/>
      <c r="T41" s="6"/>
      <c r="U41" s="6"/>
      <c r="V41" s="6"/>
      <c r="W41" s="6"/>
      <c r="X41" s="6"/>
      <c r="Y41" s="6"/>
    </row>
    <row r="42" spans="1:25" x14ac:dyDescent="0.2">
      <c r="A42" s="6"/>
      <c r="B42" s="39">
        <v>87.5</v>
      </c>
      <c r="C42" s="39">
        <v>1053.6558523749993</v>
      </c>
      <c r="D42" s="63">
        <v>345.88</v>
      </c>
      <c r="E42" s="63">
        <v>299.19809199999997</v>
      </c>
      <c r="F42" s="63">
        <v>256.08077792</v>
      </c>
      <c r="G42" s="63">
        <v>0</v>
      </c>
      <c r="H42" s="63">
        <v>0</v>
      </c>
      <c r="I42" s="63">
        <v>418.32806237179153</v>
      </c>
      <c r="J42" s="63">
        <v>97.003710170000019</v>
      </c>
      <c r="K42" s="63">
        <v>2470.147686396791</v>
      </c>
      <c r="L42" s="6"/>
      <c r="M42" s="30"/>
      <c r="N42" s="6"/>
      <c r="O42" s="6"/>
      <c r="P42" s="6"/>
      <c r="Q42" s="6"/>
      <c r="R42" s="6"/>
      <c r="S42" s="6"/>
      <c r="T42" s="6"/>
      <c r="U42" s="6"/>
      <c r="V42" s="6"/>
      <c r="W42" s="6"/>
      <c r="X42" s="6"/>
      <c r="Y42" s="6"/>
    </row>
    <row r="43" spans="1:25" x14ac:dyDescent="0.2">
      <c r="A43" s="6"/>
      <c r="B43" s="39">
        <v>90</v>
      </c>
      <c r="C43" s="39">
        <v>1083.7603052999993</v>
      </c>
      <c r="D43" s="63">
        <v>345.88</v>
      </c>
      <c r="E43" s="63">
        <v>299.19809199999997</v>
      </c>
      <c r="F43" s="63">
        <v>256.08077792</v>
      </c>
      <c r="G43" s="63">
        <v>0</v>
      </c>
      <c r="H43" s="63">
        <v>0</v>
      </c>
      <c r="I43" s="63">
        <v>410.72229696812843</v>
      </c>
      <c r="J43" s="63">
        <v>97.003710170000019</v>
      </c>
      <c r="K43" s="63">
        <v>2492.6463739181277</v>
      </c>
      <c r="L43" s="6"/>
      <c r="M43" s="30"/>
      <c r="N43" s="6"/>
      <c r="O43" s="6"/>
      <c r="P43" s="6"/>
      <c r="Q43" s="6"/>
      <c r="R43" s="6"/>
      <c r="S43" s="6"/>
      <c r="T43" s="6"/>
      <c r="U43" s="6"/>
      <c r="V43" s="6"/>
      <c r="W43" s="6"/>
      <c r="X43" s="6"/>
      <c r="Y43" s="6"/>
    </row>
    <row r="44" spans="1:25" x14ac:dyDescent="0.2">
      <c r="A44" s="6"/>
      <c r="B44" s="39">
        <v>92.5</v>
      </c>
      <c r="C44" s="39">
        <v>1113.8647582249994</v>
      </c>
      <c r="D44" s="63">
        <v>345.88</v>
      </c>
      <c r="E44" s="63">
        <v>299.19809199999997</v>
      </c>
      <c r="F44" s="63">
        <v>256.08077792</v>
      </c>
      <c r="G44" s="63">
        <v>0</v>
      </c>
      <c r="H44" s="63">
        <v>0</v>
      </c>
      <c r="I44" s="63">
        <v>403.11653156446539</v>
      </c>
      <c r="J44" s="63">
        <v>97.003710170000019</v>
      </c>
      <c r="K44" s="63">
        <v>2515.1450614394648</v>
      </c>
      <c r="L44" s="6"/>
      <c r="M44" s="30"/>
      <c r="N44" s="6"/>
      <c r="O44" s="6"/>
      <c r="P44" s="6"/>
      <c r="Q44" s="6"/>
      <c r="R44" s="6"/>
      <c r="S44" s="6"/>
      <c r="T44" s="6"/>
      <c r="U44" s="6"/>
      <c r="V44" s="6"/>
      <c r="W44" s="6"/>
      <c r="X44" s="6"/>
      <c r="Y44" s="6"/>
    </row>
    <row r="45" spans="1:25" x14ac:dyDescent="0.2">
      <c r="A45" s="6"/>
      <c r="B45" s="39">
        <v>95</v>
      </c>
      <c r="C45" s="39">
        <v>1143.9692111499992</v>
      </c>
      <c r="D45" s="63">
        <v>345.88</v>
      </c>
      <c r="E45" s="63">
        <v>299.19809199999997</v>
      </c>
      <c r="F45" s="63">
        <v>256.08077792</v>
      </c>
      <c r="G45" s="63">
        <v>0</v>
      </c>
      <c r="H45" s="63">
        <v>0</v>
      </c>
      <c r="I45" s="63">
        <v>395.51076616080223</v>
      </c>
      <c r="J45" s="63">
        <v>97.003710170000019</v>
      </c>
      <c r="K45" s="63">
        <v>2537.6437489608015</v>
      </c>
      <c r="L45" s="6"/>
      <c r="M45" s="30"/>
      <c r="N45" s="6"/>
      <c r="O45" s="6"/>
      <c r="P45" s="6"/>
      <c r="Q45" s="6"/>
      <c r="R45" s="6"/>
      <c r="S45" s="6"/>
      <c r="T45" s="6"/>
      <c r="U45" s="6"/>
      <c r="V45" s="6"/>
      <c r="W45" s="6"/>
      <c r="X45" s="6"/>
      <c r="Y45" s="6"/>
    </row>
    <row r="46" spans="1:25" x14ac:dyDescent="0.2">
      <c r="A46" s="6"/>
      <c r="B46" s="39">
        <v>97.5</v>
      </c>
      <c r="C46" s="39">
        <v>1174.0736640749994</v>
      </c>
      <c r="D46" s="63">
        <v>345.88</v>
      </c>
      <c r="E46" s="63">
        <v>299.19809199999997</v>
      </c>
      <c r="F46" s="63">
        <v>256.08077792</v>
      </c>
      <c r="G46" s="63">
        <v>0</v>
      </c>
      <c r="H46" s="63">
        <v>0</v>
      </c>
      <c r="I46" s="63">
        <v>387.90500075713919</v>
      </c>
      <c r="J46" s="63">
        <v>97.003710170000019</v>
      </c>
      <c r="K46" s="63">
        <v>2560.1424364821387</v>
      </c>
      <c r="L46" s="6"/>
      <c r="M46" s="30"/>
      <c r="N46" s="6"/>
      <c r="O46" s="6"/>
      <c r="P46" s="6"/>
      <c r="Q46" s="6"/>
      <c r="R46" s="6"/>
      <c r="S46" s="6"/>
      <c r="T46" s="6"/>
      <c r="U46" s="6"/>
      <c r="V46" s="6"/>
      <c r="W46" s="6"/>
      <c r="X46" s="6"/>
      <c r="Y46" s="6"/>
    </row>
    <row r="47" spans="1:25" x14ac:dyDescent="0.2">
      <c r="A47" s="6"/>
      <c r="B47" s="39">
        <v>100</v>
      </c>
      <c r="C47" s="39">
        <v>1204.1781169999992</v>
      </c>
      <c r="D47" s="63">
        <v>345.88</v>
      </c>
      <c r="E47" s="63">
        <v>299.19809199999997</v>
      </c>
      <c r="F47" s="63">
        <v>256.08077792</v>
      </c>
      <c r="G47" s="63">
        <v>0</v>
      </c>
      <c r="H47" s="63">
        <v>0</v>
      </c>
      <c r="I47" s="63">
        <v>380.29923535347604</v>
      </c>
      <c r="J47" s="63">
        <v>97.003710170000019</v>
      </c>
      <c r="K47" s="63">
        <v>2582.6411240034749</v>
      </c>
      <c r="L47" s="6"/>
      <c r="M47" s="30"/>
      <c r="N47" s="6"/>
      <c r="O47" s="6"/>
      <c r="P47" s="6"/>
      <c r="Q47" s="6"/>
      <c r="R47" s="6"/>
      <c r="S47" s="6"/>
      <c r="T47" s="6"/>
      <c r="U47" s="6"/>
      <c r="V47" s="6"/>
      <c r="W47" s="6"/>
      <c r="X47" s="6"/>
      <c r="Y47" s="6"/>
    </row>
    <row r="48" spans="1:25" x14ac:dyDescent="0.2">
      <c r="A48" s="6"/>
      <c r="B48" s="39">
        <v>102.5</v>
      </c>
      <c r="C48" s="39">
        <v>1234.2825699249995</v>
      </c>
      <c r="D48" s="63">
        <v>345.88</v>
      </c>
      <c r="E48" s="63">
        <v>299.19809199999997</v>
      </c>
      <c r="F48" s="63">
        <v>256.08077792</v>
      </c>
      <c r="G48" s="63">
        <v>0</v>
      </c>
      <c r="H48" s="63">
        <v>0</v>
      </c>
      <c r="I48" s="63">
        <v>372.69346994981294</v>
      </c>
      <c r="J48" s="63">
        <v>97.003710170000019</v>
      </c>
      <c r="K48" s="63">
        <v>2605.1398115248121</v>
      </c>
      <c r="L48" s="6"/>
      <c r="M48" s="30"/>
      <c r="N48" s="6"/>
      <c r="O48" s="6"/>
      <c r="P48" s="6"/>
      <c r="Q48" s="6"/>
      <c r="R48" s="6"/>
      <c r="S48" s="6"/>
      <c r="T48" s="6"/>
      <c r="U48" s="6"/>
      <c r="V48" s="6"/>
      <c r="W48" s="6"/>
      <c r="X48" s="6"/>
      <c r="Y48" s="6"/>
    </row>
    <row r="49" spans="1:25" x14ac:dyDescent="0.2">
      <c r="A49" s="6"/>
      <c r="B49" s="39">
        <v>105</v>
      </c>
      <c r="C49" s="39">
        <v>1264.3870228499993</v>
      </c>
      <c r="D49" s="63">
        <v>345.88</v>
      </c>
      <c r="E49" s="63">
        <v>299.19809199999997</v>
      </c>
      <c r="F49" s="63">
        <v>256.08077792</v>
      </c>
      <c r="G49" s="63">
        <v>0</v>
      </c>
      <c r="H49" s="63">
        <v>0</v>
      </c>
      <c r="I49" s="63">
        <v>365.08770454614989</v>
      </c>
      <c r="J49" s="63">
        <v>97.003710170000019</v>
      </c>
      <c r="K49" s="63">
        <v>2627.6384990461493</v>
      </c>
      <c r="L49" s="6"/>
      <c r="M49" s="30"/>
      <c r="N49" s="6"/>
      <c r="O49" s="6"/>
      <c r="P49" s="6"/>
      <c r="Q49" s="6"/>
      <c r="R49" s="6"/>
      <c r="S49" s="6"/>
      <c r="T49" s="6"/>
      <c r="U49" s="6"/>
      <c r="V49" s="6"/>
      <c r="W49" s="6"/>
      <c r="X49" s="6"/>
      <c r="Y49" s="6"/>
    </row>
    <row r="50" spans="1:25" x14ac:dyDescent="0.2">
      <c r="A50" s="6"/>
      <c r="B50" s="39">
        <v>107.5</v>
      </c>
      <c r="C50" s="39">
        <v>1294.4914757749993</v>
      </c>
      <c r="D50" s="63">
        <v>345.88</v>
      </c>
      <c r="E50" s="63">
        <v>299.19809199999997</v>
      </c>
      <c r="F50" s="63">
        <v>256.08077792</v>
      </c>
      <c r="G50" s="63">
        <v>0</v>
      </c>
      <c r="H50" s="63">
        <v>0</v>
      </c>
      <c r="I50" s="63">
        <v>357.48193914248679</v>
      </c>
      <c r="J50" s="63">
        <v>97.003710170000019</v>
      </c>
      <c r="K50" s="63">
        <v>2650.1371865674864</v>
      </c>
      <c r="L50" s="6"/>
      <c r="M50" s="30"/>
      <c r="N50" s="6"/>
      <c r="O50" s="6"/>
      <c r="P50" s="6"/>
      <c r="Q50" s="6"/>
      <c r="R50" s="6"/>
      <c r="S50" s="6"/>
      <c r="T50" s="6"/>
      <c r="U50" s="6"/>
      <c r="V50" s="6"/>
      <c r="W50" s="6"/>
      <c r="X50" s="6"/>
      <c r="Y50" s="6"/>
    </row>
    <row r="51" spans="1:25" x14ac:dyDescent="0.2">
      <c r="A51" s="6"/>
      <c r="B51" s="39">
        <v>110</v>
      </c>
      <c r="C51" s="39">
        <v>1324.5959286999991</v>
      </c>
      <c r="D51" s="63">
        <v>345.88</v>
      </c>
      <c r="E51" s="63">
        <v>299.19809199999997</v>
      </c>
      <c r="F51" s="63">
        <v>256.08077792</v>
      </c>
      <c r="G51" s="63">
        <v>0</v>
      </c>
      <c r="H51" s="63">
        <v>0</v>
      </c>
      <c r="I51" s="63">
        <v>349.87617373882375</v>
      </c>
      <c r="J51" s="63">
        <v>97.003710170000019</v>
      </c>
      <c r="K51" s="63">
        <v>2672.6358740888227</v>
      </c>
      <c r="L51" s="6"/>
      <c r="M51" s="30"/>
      <c r="N51" s="6"/>
      <c r="O51" s="6"/>
      <c r="P51" s="6"/>
      <c r="Q51" s="6"/>
      <c r="R51" s="6"/>
      <c r="S51" s="6"/>
      <c r="T51" s="6"/>
      <c r="U51" s="6"/>
      <c r="V51" s="6"/>
      <c r="W51" s="6"/>
      <c r="X51" s="6"/>
      <c r="Y51" s="6"/>
    </row>
    <row r="52" spans="1:25" x14ac:dyDescent="0.2">
      <c r="A52" s="6"/>
      <c r="B52" s="39">
        <v>112.5</v>
      </c>
      <c r="C52" s="39">
        <v>1354.7003816249992</v>
      </c>
      <c r="D52" s="63">
        <v>345.88</v>
      </c>
      <c r="E52" s="63">
        <v>299.19809199999997</v>
      </c>
      <c r="F52" s="63">
        <v>256.08077792</v>
      </c>
      <c r="G52" s="63">
        <v>0</v>
      </c>
      <c r="H52" s="63">
        <v>0</v>
      </c>
      <c r="I52" s="63">
        <v>342.2704083351606</v>
      </c>
      <c r="J52" s="63">
        <v>97.003710170000019</v>
      </c>
      <c r="K52" s="63">
        <v>2695.1345616101598</v>
      </c>
      <c r="L52" s="6"/>
      <c r="M52" s="30"/>
      <c r="N52" s="6"/>
      <c r="O52" s="6"/>
      <c r="P52" s="6"/>
      <c r="Q52" s="6"/>
      <c r="R52" s="6"/>
      <c r="S52" s="6"/>
      <c r="T52" s="6"/>
      <c r="U52" s="6"/>
      <c r="V52" s="6"/>
      <c r="W52" s="6"/>
      <c r="X52" s="6"/>
      <c r="Y52" s="6"/>
    </row>
    <row r="53" spans="1:25" x14ac:dyDescent="0.2">
      <c r="A53" s="6"/>
      <c r="B53" s="39">
        <v>115</v>
      </c>
      <c r="C53" s="39">
        <v>1384.8048345499992</v>
      </c>
      <c r="D53" s="63">
        <v>345.88</v>
      </c>
      <c r="E53" s="63">
        <v>299.19809199999997</v>
      </c>
      <c r="F53" s="63">
        <v>256.08077792</v>
      </c>
      <c r="G53" s="63">
        <v>0</v>
      </c>
      <c r="H53" s="63">
        <v>0</v>
      </c>
      <c r="I53" s="63">
        <v>334.66464293149755</v>
      </c>
      <c r="J53" s="63">
        <v>97.003710170000019</v>
      </c>
      <c r="K53" s="63">
        <v>2717.633249131497</v>
      </c>
      <c r="L53" s="6"/>
      <c r="M53" s="30"/>
      <c r="N53" s="6"/>
      <c r="O53" s="6"/>
      <c r="P53" s="6"/>
      <c r="Q53" s="6"/>
      <c r="R53" s="6"/>
      <c r="S53" s="6"/>
      <c r="T53" s="6"/>
      <c r="U53" s="6"/>
      <c r="V53" s="6"/>
      <c r="W53" s="6"/>
      <c r="X53" s="6"/>
      <c r="Y53" s="6"/>
    </row>
    <row r="54" spans="1:25" x14ac:dyDescent="0.2">
      <c r="A54" s="6"/>
      <c r="B54" s="39">
        <v>117.5</v>
      </c>
      <c r="C54" s="39">
        <v>1414.9092874749992</v>
      </c>
      <c r="D54" s="63">
        <v>345.88</v>
      </c>
      <c r="E54" s="63">
        <v>299.19809199999997</v>
      </c>
      <c r="F54" s="63">
        <v>256.08077792</v>
      </c>
      <c r="G54" s="63">
        <v>0</v>
      </c>
      <c r="H54" s="63">
        <v>0</v>
      </c>
      <c r="I54" s="63">
        <v>327.0588775278344</v>
      </c>
      <c r="J54" s="63">
        <v>97.003710170000019</v>
      </c>
      <c r="K54" s="63">
        <v>2740.1319366528337</v>
      </c>
      <c r="L54" s="6"/>
      <c r="M54" s="30"/>
      <c r="N54" s="6"/>
      <c r="O54" s="6"/>
      <c r="P54" s="6"/>
      <c r="Q54" s="6"/>
      <c r="R54" s="6"/>
      <c r="S54" s="6"/>
      <c r="T54" s="6"/>
      <c r="U54" s="6"/>
      <c r="V54" s="6"/>
      <c r="W54" s="6"/>
      <c r="X54" s="6"/>
      <c r="Y54" s="6"/>
    </row>
    <row r="55" spans="1:25" x14ac:dyDescent="0.2">
      <c r="A55" s="6"/>
      <c r="B55" s="39">
        <v>120</v>
      </c>
      <c r="C55" s="39">
        <v>1445.0137403999991</v>
      </c>
      <c r="D55" s="63">
        <v>345.88</v>
      </c>
      <c r="E55" s="63">
        <v>299.19809199999997</v>
      </c>
      <c r="F55" s="63">
        <v>256.08077792</v>
      </c>
      <c r="G55" s="63">
        <v>0</v>
      </c>
      <c r="H55" s="63">
        <v>0</v>
      </c>
      <c r="I55" s="63">
        <v>319.4531121241713</v>
      </c>
      <c r="J55" s="63">
        <v>97.003710170000019</v>
      </c>
      <c r="K55" s="63">
        <v>2762.6306241741704</v>
      </c>
      <c r="L55" s="6"/>
      <c r="M55" s="30"/>
      <c r="N55" s="6"/>
      <c r="O55" s="6"/>
      <c r="P55" s="6"/>
      <c r="Q55" s="6"/>
      <c r="R55" s="6"/>
      <c r="S55" s="6"/>
      <c r="T55" s="6"/>
      <c r="U55" s="6"/>
      <c r="V55" s="6"/>
      <c r="W55" s="6"/>
      <c r="X55" s="6"/>
      <c r="Y55" s="6"/>
    </row>
    <row r="56" spans="1:25" x14ac:dyDescent="0.2">
      <c r="A56" s="6"/>
      <c r="B56" s="39">
        <v>122.5</v>
      </c>
      <c r="C56" s="39">
        <v>1475.1181933249991</v>
      </c>
      <c r="D56" s="63">
        <v>345.88</v>
      </c>
      <c r="E56" s="63">
        <v>299.19809199999997</v>
      </c>
      <c r="F56" s="63">
        <v>256.08077792</v>
      </c>
      <c r="G56" s="63">
        <v>0</v>
      </c>
      <c r="H56" s="63">
        <v>0</v>
      </c>
      <c r="I56" s="63">
        <v>311.8473467205082</v>
      </c>
      <c r="J56" s="63">
        <v>97.003710170000019</v>
      </c>
      <c r="K56" s="63">
        <v>2785.1293116955076</v>
      </c>
      <c r="L56" s="6"/>
      <c r="M56" s="30"/>
      <c r="N56" s="6"/>
      <c r="O56" s="6"/>
      <c r="P56" s="6"/>
      <c r="Q56" s="6"/>
      <c r="R56" s="6"/>
      <c r="S56" s="6"/>
      <c r="T56" s="6"/>
      <c r="U56" s="6"/>
      <c r="V56" s="6"/>
      <c r="W56" s="6"/>
      <c r="X56" s="6"/>
      <c r="Y56" s="6"/>
    </row>
    <row r="57" spans="1:25" x14ac:dyDescent="0.2">
      <c r="A57" s="6"/>
      <c r="B57" s="39">
        <v>125</v>
      </c>
      <c r="C57" s="39">
        <v>1505.2226462499989</v>
      </c>
      <c r="D57" s="63">
        <v>345.88</v>
      </c>
      <c r="E57" s="63">
        <v>299.19809199999997</v>
      </c>
      <c r="F57" s="63">
        <v>256.08077792</v>
      </c>
      <c r="G57" s="63">
        <v>0</v>
      </c>
      <c r="H57" s="63">
        <v>0</v>
      </c>
      <c r="I57" s="63">
        <v>304.24158131684516</v>
      </c>
      <c r="J57" s="63">
        <v>97.003710170000019</v>
      </c>
      <c r="K57" s="63">
        <v>2807.6279992168438</v>
      </c>
      <c r="L57" s="6"/>
      <c r="M57" s="30"/>
      <c r="N57" s="6"/>
      <c r="O57" s="6"/>
      <c r="P57" s="6"/>
      <c r="Q57" s="6"/>
      <c r="R57" s="6"/>
      <c r="S57" s="6"/>
      <c r="T57" s="6"/>
      <c r="U57" s="6"/>
      <c r="V57" s="6"/>
      <c r="W57" s="6"/>
      <c r="X57" s="6"/>
      <c r="Y57" s="6"/>
    </row>
    <row r="58" spans="1:25" x14ac:dyDescent="0.2">
      <c r="A58" s="6"/>
      <c r="B58" s="39">
        <v>127.5</v>
      </c>
      <c r="C58" s="39">
        <v>1535.3270991749989</v>
      </c>
      <c r="D58" s="63">
        <v>345.88</v>
      </c>
      <c r="E58" s="63">
        <v>299.19809199999997</v>
      </c>
      <c r="F58" s="63">
        <v>256.08077792</v>
      </c>
      <c r="G58" s="63">
        <v>0</v>
      </c>
      <c r="H58" s="63">
        <v>0</v>
      </c>
      <c r="I58" s="63">
        <v>296.63581591318211</v>
      </c>
      <c r="J58" s="63">
        <v>97.003710170000019</v>
      </c>
      <c r="K58" s="63">
        <v>2830.126686738181</v>
      </c>
      <c r="L58" s="6"/>
      <c r="M58" s="30"/>
      <c r="N58" s="6"/>
      <c r="O58" s="6"/>
      <c r="P58" s="6"/>
      <c r="Q58" s="6"/>
      <c r="R58" s="6"/>
      <c r="S58" s="6"/>
      <c r="T58" s="6"/>
      <c r="U58" s="6"/>
      <c r="V58" s="6"/>
      <c r="W58" s="6"/>
      <c r="X58" s="6"/>
      <c r="Y58" s="6"/>
    </row>
    <row r="59" spans="1:25" x14ac:dyDescent="0.2">
      <c r="A59" s="6"/>
      <c r="B59" s="39">
        <v>130</v>
      </c>
      <c r="C59" s="39">
        <v>1565.431552099999</v>
      </c>
      <c r="D59" s="63">
        <v>345.88</v>
      </c>
      <c r="E59" s="63">
        <v>299.19809199999997</v>
      </c>
      <c r="F59" s="63">
        <v>256.08077792</v>
      </c>
      <c r="G59" s="63">
        <v>0</v>
      </c>
      <c r="H59" s="63">
        <v>0</v>
      </c>
      <c r="I59" s="63">
        <v>289.0300505095189</v>
      </c>
      <c r="J59" s="63">
        <v>97.003710170000019</v>
      </c>
      <c r="K59" s="63">
        <v>2852.6253742595181</v>
      </c>
      <c r="L59" s="6"/>
      <c r="M59" s="30"/>
      <c r="N59" s="6"/>
      <c r="O59" s="6"/>
      <c r="P59" s="6"/>
      <c r="Q59" s="6"/>
      <c r="R59" s="6"/>
      <c r="S59" s="6"/>
      <c r="T59" s="6"/>
      <c r="U59" s="6"/>
      <c r="V59" s="6"/>
      <c r="W59" s="6"/>
      <c r="X59" s="6"/>
      <c r="Y59" s="6"/>
    </row>
    <row r="60" spans="1:25" x14ac:dyDescent="0.2">
      <c r="A60" s="6"/>
      <c r="B60" s="39">
        <v>132.5</v>
      </c>
      <c r="C60" s="39">
        <v>1595.536005024999</v>
      </c>
      <c r="D60" s="63">
        <v>345.88</v>
      </c>
      <c r="E60" s="63">
        <v>299.19809199999997</v>
      </c>
      <c r="F60" s="63">
        <v>256.08077792</v>
      </c>
      <c r="G60" s="63">
        <v>0</v>
      </c>
      <c r="H60" s="63">
        <v>0</v>
      </c>
      <c r="I60" s="63">
        <v>281.42428510585586</v>
      </c>
      <c r="J60" s="63">
        <v>97.003710170000019</v>
      </c>
      <c r="K60" s="63">
        <v>2875.1240617808548</v>
      </c>
      <c r="L60" s="6"/>
      <c r="M60" s="30"/>
      <c r="N60" s="6"/>
      <c r="O60" s="6"/>
      <c r="P60" s="6"/>
      <c r="Q60" s="6"/>
      <c r="R60" s="6"/>
      <c r="S60" s="6"/>
      <c r="T60" s="6"/>
      <c r="U60" s="6"/>
      <c r="V60" s="6"/>
      <c r="W60" s="6"/>
      <c r="X60" s="6"/>
      <c r="Y60" s="6"/>
    </row>
    <row r="61" spans="1:25" x14ac:dyDescent="0.2">
      <c r="A61" s="6"/>
      <c r="B61" s="39">
        <v>135</v>
      </c>
      <c r="C61" s="39">
        <v>1625.640457949999</v>
      </c>
      <c r="D61" s="63">
        <v>345.88</v>
      </c>
      <c r="E61" s="63">
        <v>299.19809199999997</v>
      </c>
      <c r="F61" s="63">
        <v>256.08077792</v>
      </c>
      <c r="G61" s="63">
        <v>0</v>
      </c>
      <c r="H61" s="63">
        <v>0</v>
      </c>
      <c r="I61" s="63">
        <v>273.8185197021927</v>
      </c>
      <c r="J61" s="63">
        <v>97.003710170000019</v>
      </c>
      <c r="K61" s="63">
        <v>2897.6227493021916</v>
      </c>
      <c r="L61" s="6"/>
      <c r="M61" s="30"/>
      <c r="N61" s="6"/>
      <c r="O61" s="6"/>
      <c r="P61" s="6"/>
      <c r="Q61" s="6"/>
      <c r="R61" s="6"/>
      <c r="S61" s="6"/>
      <c r="T61" s="6"/>
      <c r="U61" s="6"/>
      <c r="V61" s="6"/>
      <c r="W61" s="6"/>
      <c r="X61" s="6"/>
      <c r="Y61" s="6"/>
    </row>
    <row r="62" spans="1:25" x14ac:dyDescent="0.2">
      <c r="A62" s="6"/>
      <c r="B62" s="39">
        <v>137.5</v>
      </c>
      <c r="C62" s="39">
        <v>1655.7449108749993</v>
      </c>
      <c r="D62" s="63">
        <v>345.88</v>
      </c>
      <c r="E62" s="63">
        <v>299.19809199999997</v>
      </c>
      <c r="F62" s="63">
        <v>256.08077792</v>
      </c>
      <c r="G62" s="63">
        <v>0</v>
      </c>
      <c r="H62" s="63">
        <v>0</v>
      </c>
      <c r="I62" s="63">
        <v>266.21275429852955</v>
      </c>
      <c r="J62" s="63">
        <v>97.003710170000019</v>
      </c>
      <c r="K62" s="63">
        <v>2920.1214368235287</v>
      </c>
      <c r="L62" s="6"/>
      <c r="M62" s="30"/>
      <c r="N62" s="6"/>
      <c r="O62" s="6"/>
      <c r="P62" s="6"/>
      <c r="Q62" s="6"/>
      <c r="R62" s="6"/>
      <c r="S62" s="6"/>
      <c r="T62" s="6"/>
      <c r="U62" s="6"/>
      <c r="V62" s="6"/>
      <c r="W62" s="6"/>
      <c r="X62" s="6"/>
      <c r="Y62" s="6"/>
    </row>
    <row r="63" spans="1:25" x14ac:dyDescent="0.2">
      <c r="A63" s="6"/>
      <c r="B63" s="39">
        <v>140</v>
      </c>
      <c r="C63" s="39">
        <v>1685.8493637999993</v>
      </c>
      <c r="D63" s="63">
        <v>345.88</v>
      </c>
      <c r="E63" s="63">
        <v>299.19809199999997</v>
      </c>
      <c r="F63" s="63">
        <v>256.08077792</v>
      </c>
      <c r="G63" s="63">
        <v>0</v>
      </c>
      <c r="H63" s="63">
        <v>0</v>
      </c>
      <c r="I63" s="63">
        <v>258.60698889486645</v>
      </c>
      <c r="J63" s="63">
        <v>97.003710170000019</v>
      </c>
      <c r="K63" s="63">
        <v>2942.6201243448659</v>
      </c>
      <c r="L63" s="6"/>
      <c r="M63" s="30"/>
      <c r="N63" s="6"/>
      <c r="O63" s="6"/>
      <c r="P63" s="6"/>
      <c r="Q63" s="6"/>
      <c r="R63" s="6"/>
      <c r="S63" s="6"/>
      <c r="T63" s="6"/>
      <c r="U63" s="6"/>
      <c r="V63" s="6"/>
      <c r="W63" s="6"/>
      <c r="X63" s="6"/>
      <c r="Y63" s="6"/>
    </row>
    <row r="64" spans="1:25" x14ac:dyDescent="0.2">
      <c r="A64" s="6"/>
      <c r="B64" s="39">
        <v>142.5</v>
      </c>
      <c r="C64" s="39">
        <v>1715.9538167249996</v>
      </c>
      <c r="D64" s="63">
        <v>345.88</v>
      </c>
      <c r="E64" s="63">
        <v>299.19809199999997</v>
      </c>
      <c r="F64" s="63">
        <v>256.08077792</v>
      </c>
      <c r="G64" s="63">
        <v>0</v>
      </c>
      <c r="H64" s="63">
        <v>0</v>
      </c>
      <c r="I64" s="63">
        <v>251.00122349120329</v>
      </c>
      <c r="J64" s="63">
        <v>97.003710170000019</v>
      </c>
      <c r="K64" s="63">
        <v>2965.118811866203</v>
      </c>
      <c r="L64" s="6"/>
      <c r="M64" s="30"/>
      <c r="N64" s="6"/>
      <c r="O64" s="6"/>
      <c r="P64" s="6"/>
      <c r="Q64" s="6"/>
      <c r="R64" s="6"/>
      <c r="S64" s="6"/>
      <c r="T64" s="6"/>
      <c r="U64" s="6"/>
      <c r="V64" s="6"/>
      <c r="W64" s="6"/>
      <c r="X64" s="6"/>
      <c r="Y64" s="6"/>
    </row>
    <row r="65" spans="1:25" x14ac:dyDescent="0.2">
      <c r="A65" s="6"/>
      <c r="B65" s="39">
        <v>145</v>
      </c>
      <c r="C65" s="39">
        <v>1746.0582696499998</v>
      </c>
      <c r="D65" s="63">
        <v>345.88</v>
      </c>
      <c r="E65" s="63">
        <v>299.19809199999997</v>
      </c>
      <c r="F65" s="63">
        <v>256.08077792</v>
      </c>
      <c r="G65" s="63">
        <v>0</v>
      </c>
      <c r="H65" s="63">
        <v>0</v>
      </c>
      <c r="I65" s="63">
        <v>243.39545808754011</v>
      </c>
      <c r="J65" s="63">
        <v>97.003710170000019</v>
      </c>
      <c r="K65" s="63">
        <v>2987.6174993875402</v>
      </c>
      <c r="L65" s="6"/>
      <c r="M65" s="30"/>
      <c r="N65" s="6"/>
      <c r="O65" s="6"/>
      <c r="P65" s="6"/>
      <c r="Q65" s="6"/>
      <c r="R65" s="6"/>
      <c r="S65" s="6"/>
      <c r="T65" s="6"/>
      <c r="U65" s="6"/>
      <c r="V65" s="6"/>
      <c r="W65" s="6"/>
      <c r="X65" s="6"/>
      <c r="Y65" s="6"/>
    </row>
    <row r="66" spans="1:25" x14ac:dyDescent="0.2">
      <c r="A66" s="6"/>
      <c r="B66" s="39">
        <v>147.5</v>
      </c>
      <c r="C66" s="39">
        <v>1776.1627225750001</v>
      </c>
      <c r="D66" s="63">
        <v>345.88</v>
      </c>
      <c r="E66" s="63">
        <v>299.19809199999997</v>
      </c>
      <c r="F66" s="63">
        <v>256.08077792</v>
      </c>
      <c r="G66" s="63">
        <v>0</v>
      </c>
      <c r="H66" s="63">
        <v>0</v>
      </c>
      <c r="I66" s="63">
        <v>235.78969268387704</v>
      </c>
      <c r="J66" s="63">
        <v>97.003710170000019</v>
      </c>
      <c r="K66" s="63">
        <v>3010.1161869088774</v>
      </c>
      <c r="L66" s="6"/>
      <c r="M66" s="30"/>
      <c r="N66" s="6"/>
      <c r="O66" s="6"/>
      <c r="P66" s="6"/>
      <c r="Q66" s="6"/>
      <c r="R66" s="6"/>
      <c r="S66" s="6"/>
      <c r="T66" s="6"/>
      <c r="U66" s="6"/>
      <c r="V66" s="6"/>
      <c r="W66" s="6"/>
      <c r="X66" s="6"/>
      <c r="Y66" s="6"/>
    </row>
    <row r="67" spans="1:25" x14ac:dyDescent="0.2">
      <c r="A67" s="6"/>
      <c r="B67" s="39">
        <v>150</v>
      </c>
      <c r="C67" s="39">
        <v>1806.2671755000001</v>
      </c>
      <c r="D67" s="63">
        <v>345.88</v>
      </c>
      <c r="E67" s="63">
        <v>299.19809199999997</v>
      </c>
      <c r="F67" s="63">
        <v>256.08077792</v>
      </c>
      <c r="G67" s="63">
        <v>0</v>
      </c>
      <c r="H67" s="63">
        <v>0</v>
      </c>
      <c r="I67" s="63">
        <v>228.18392728021385</v>
      </c>
      <c r="J67" s="63">
        <v>97.003710170000019</v>
      </c>
      <c r="K67" s="63">
        <v>3032.6148744302141</v>
      </c>
      <c r="L67" s="6"/>
      <c r="M67" s="30"/>
      <c r="N67" s="6"/>
      <c r="O67" s="6"/>
      <c r="P67" s="6"/>
      <c r="Q67" s="6"/>
      <c r="R67" s="6"/>
      <c r="S67" s="6"/>
      <c r="T67" s="6"/>
      <c r="U67" s="6"/>
      <c r="V67" s="6"/>
      <c r="W67" s="6"/>
      <c r="X67" s="6"/>
      <c r="Y67" s="6"/>
    </row>
    <row r="68" spans="1:25" x14ac:dyDescent="0.2">
      <c r="A68" s="6"/>
      <c r="B68" s="39">
        <v>152.5</v>
      </c>
      <c r="C68" s="39">
        <v>1836.3716284250004</v>
      </c>
      <c r="D68" s="63">
        <v>345.88</v>
      </c>
      <c r="E68" s="63">
        <v>299.19809199999997</v>
      </c>
      <c r="F68" s="63">
        <v>256.08077792</v>
      </c>
      <c r="G68" s="63">
        <v>0</v>
      </c>
      <c r="H68" s="63">
        <v>0</v>
      </c>
      <c r="I68" s="63">
        <v>220.57816187655072</v>
      </c>
      <c r="J68" s="63">
        <v>97.003710170000019</v>
      </c>
      <c r="K68" s="63">
        <v>3055.1135619515508</v>
      </c>
      <c r="L68" s="6"/>
      <c r="M68" s="30"/>
      <c r="N68" s="6"/>
      <c r="O68" s="6"/>
      <c r="P68" s="6"/>
      <c r="Q68" s="6"/>
      <c r="R68" s="6"/>
      <c r="S68" s="6"/>
      <c r="T68" s="6"/>
      <c r="U68" s="6"/>
      <c r="V68" s="6"/>
      <c r="W68" s="6"/>
      <c r="X68" s="6"/>
      <c r="Y68" s="6"/>
    </row>
    <row r="69" spans="1:25" x14ac:dyDescent="0.2">
      <c r="A69" s="6"/>
      <c r="B69" s="39">
        <v>155</v>
      </c>
      <c r="C69" s="39">
        <v>1866.4760813500002</v>
      </c>
      <c r="D69" s="63">
        <v>345.88</v>
      </c>
      <c r="E69" s="63">
        <v>299.19809199999997</v>
      </c>
      <c r="F69" s="63">
        <v>256.08077792</v>
      </c>
      <c r="G69" s="63">
        <v>0</v>
      </c>
      <c r="H69" s="63">
        <v>0</v>
      </c>
      <c r="I69" s="63">
        <v>212.97239647288757</v>
      </c>
      <c r="J69" s="63">
        <v>97.003710170000019</v>
      </c>
      <c r="K69" s="63">
        <v>3077.6122494728879</v>
      </c>
      <c r="L69" s="6"/>
      <c r="M69" s="30"/>
      <c r="N69" s="6"/>
      <c r="O69" s="6"/>
      <c r="P69" s="6"/>
      <c r="Q69" s="6"/>
      <c r="R69" s="6"/>
      <c r="S69" s="6"/>
      <c r="T69" s="6"/>
      <c r="U69" s="6"/>
      <c r="V69" s="6"/>
      <c r="W69" s="6"/>
      <c r="X69" s="6"/>
      <c r="Y69" s="6"/>
    </row>
    <row r="70" spans="1:25" x14ac:dyDescent="0.2">
      <c r="A70" s="6"/>
      <c r="B70" s="39">
        <v>157.5</v>
      </c>
      <c r="C70" s="39">
        <v>1896.5805342750007</v>
      </c>
      <c r="D70" s="63">
        <v>345.88</v>
      </c>
      <c r="E70" s="63">
        <v>299.19809199999997</v>
      </c>
      <c r="F70" s="63">
        <v>256.08077792</v>
      </c>
      <c r="G70" s="63">
        <v>0</v>
      </c>
      <c r="H70" s="63">
        <v>0</v>
      </c>
      <c r="I70" s="63">
        <v>205.36663106922444</v>
      </c>
      <c r="J70" s="63">
        <v>97.003710170000019</v>
      </c>
      <c r="K70" s="63">
        <v>3100.1109369942251</v>
      </c>
      <c r="L70" s="6"/>
      <c r="M70" s="30"/>
      <c r="N70" s="6"/>
      <c r="O70" s="6"/>
      <c r="P70" s="6"/>
      <c r="Q70" s="6"/>
      <c r="R70" s="6"/>
      <c r="S70" s="6"/>
      <c r="T70" s="6"/>
      <c r="U70" s="6"/>
      <c r="V70" s="6"/>
      <c r="W70" s="6"/>
      <c r="X70" s="6"/>
      <c r="Y70" s="6"/>
    </row>
    <row r="71" spans="1:25" x14ac:dyDescent="0.2">
      <c r="A71" s="6"/>
      <c r="B71" s="39">
        <v>160</v>
      </c>
      <c r="C71" s="39">
        <v>1926.6849872000005</v>
      </c>
      <c r="D71" s="63">
        <v>345.88</v>
      </c>
      <c r="E71" s="63">
        <v>299.19809199999997</v>
      </c>
      <c r="F71" s="63">
        <v>256.08077792</v>
      </c>
      <c r="G71" s="63">
        <v>0</v>
      </c>
      <c r="H71" s="63">
        <v>0</v>
      </c>
      <c r="I71" s="63">
        <v>197.76086566556137</v>
      </c>
      <c r="J71" s="63">
        <v>97.003710170000019</v>
      </c>
      <c r="K71" s="63">
        <v>3122.6096245155618</v>
      </c>
      <c r="L71" s="6"/>
      <c r="M71" s="30"/>
      <c r="N71" s="6"/>
      <c r="O71" s="6"/>
      <c r="P71" s="6"/>
      <c r="Q71" s="6"/>
      <c r="R71" s="6"/>
      <c r="S71" s="6"/>
      <c r="T71" s="6"/>
      <c r="U71" s="6"/>
      <c r="V71" s="6"/>
      <c r="W71" s="6"/>
      <c r="X71" s="6"/>
      <c r="Y71" s="6"/>
    </row>
    <row r="72" spans="1:25" x14ac:dyDescent="0.2">
      <c r="A72" s="6"/>
      <c r="B72" s="39">
        <v>162.5</v>
      </c>
      <c r="C72" s="39">
        <v>1956.789440125001</v>
      </c>
      <c r="D72" s="63">
        <v>345.88</v>
      </c>
      <c r="E72" s="63">
        <v>299.19809199999997</v>
      </c>
      <c r="F72" s="63">
        <v>256.08077792</v>
      </c>
      <c r="G72" s="63">
        <v>0</v>
      </c>
      <c r="H72" s="63">
        <v>0</v>
      </c>
      <c r="I72" s="63">
        <v>190.15510026189813</v>
      </c>
      <c r="J72" s="63">
        <v>97.003710170000019</v>
      </c>
      <c r="K72" s="63">
        <v>3145.1083120368994</v>
      </c>
      <c r="L72" s="6"/>
      <c r="M72" s="30"/>
      <c r="N72" s="6"/>
      <c r="O72" s="6"/>
      <c r="P72" s="6"/>
      <c r="Q72" s="6"/>
      <c r="R72" s="6"/>
      <c r="S72" s="6"/>
      <c r="T72" s="6"/>
      <c r="U72" s="6"/>
      <c r="V72" s="6"/>
      <c r="W72" s="6"/>
      <c r="X72" s="6"/>
      <c r="Y72" s="6"/>
    </row>
    <row r="73" spans="1:25" x14ac:dyDescent="0.2">
      <c r="A73" s="6"/>
      <c r="B73" s="39">
        <v>165</v>
      </c>
      <c r="C73" s="39">
        <v>1986.893893050001</v>
      </c>
      <c r="D73" s="63">
        <v>345.88</v>
      </c>
      <c r="E73" s="63">
        <v>299.19809199999997</v>
      </c>
      <c r="F73" s="63">
        <v>256.08077792</v>
      </c>
      <c r="G73" s="63">
        <v>0</v>
      </c>
      <c r="H73" s="63">
        <v>0</v>
      </c>
      <c r="I73" s="63">
        <v>182.54933485823506</v>
      </c>
      <c r="J73" s="63">
        <v>97.003710170000019</v>
      </c>
      <c r="K73" s="63">
        <v>3167.6069995582361</v>
      </c>
      <c r="L73" s="6"/>
      <c r="M73" s="30"/>
      <c r="N73" s="6"/>
      <c r="O73" s="6"/>
      <c r="P73" s="6"/>
      <c r="Q73" s="6"/>
      <c r="R73" s="6"/>
      <c r="S73" s="6"/>
      <c r="T73" s="6"/>
      <c r="U73" s="6"/>
      <c r="V73" s="6"/>
      <c r="W73" s="6"/>
      <c r="X73" s="6"/>
      <c r="Y73" s="6"/>
    </row>
    <row r="74" spans="1:25" x14ac:dyDescent="0.2">
      <c r="A74" s="6"/>
      <c r="B74" s="39">
        <v>167.5</v>
      </c>
      <c r="C74" s="39">
        <v>2016.9983459750013</v>
      </c>
      <c r="D74" s="63">
        <v>345.88</v>
      </c>
      <c r="E74" s="63">
        <v>299.19809199999997</v>
      </c>
      <c r="F74" s="63">
        <v>256.08077792</v>
      </c>
      <c r="G74" s="63">
        <v>0</v>
      </c>
      <c r="H74" s="63">
        <v>0</v>
      </c>
      <c r="I74" s="63">
        <v>174.94356945457187</v>
      </c>
      <c r="J74" s="63">
        <v>97.003710170000019</v>
      </c>
      <c r="K74" s="63">
        <v>3190.1056870795728</v>
      </c>
      <c r="L74" s="6"/>
      <c r="M74" s="30"/>
      <c r="N74" s="6"/>
      <c r="O74" s="6"/>
      <c r="P74" s="6"/>
      <c r="Q74" s="6"/>
      <c r="R74" s="6"/>
      <c r="S74" s="6"/>
      <c r="T74" s="6"/>
      <c r="U74" s="6"/>
      <c r="V74" s="6"/>
      <c r="W74" s="6"/>
      <c r="X74" s="6"/>
      <c r="Y74" s="6"/>
    </row>
    <row r="75" spans="1:25" x14ac:dyDescent="0.2">
      <c r="A75" s="6"/>
      <c r="B75" s="39">
        <v>170</v>
      </c>
      <c r="C75" s="39">
        <v>2047.1027989000013</v>
      </c>
      <c r="D75" s="63">
        <v>345.88</v>
      </c>
      <c r="E75" s="63">
        <v>299.19809199999997</v>
      </c>
      <c r="F75" s="63">
        <v>256.08077792</v>
      </c>
      <c r="G75" s="63">
        <v>0</v>
      </c>
      <c r="H75" s="63">
        <v>0</v>
      </c>
      <c r="I75" s="63">
        <v>167.33780405090872</v>
      </c>
      <c r="J75" s="63">
        <v>97.003710170000019</v>
      </c>
      <c r="K75" s="63">
        <v>3212.60437460091</v>
      </c>
      <c r="L75" s="6"/>
      <c r="M75" s="30"/>
      <c r="N75" s="6"/>
      <c r="O75" s="6"/>
      <c r="P75" s="6"/>
      <c r="Q75" s="6"/>
      <c r="R75" s="6"/>
      <c r="S75" s="6"/>
      <c r="T75" s="6"/>
      <c r="U75" s="6"/>
      <c r="V75" s="6"/>
      <c r="W75" s="6"/>
      <c r="X75" s="6"/>
      <c r="Y75" s="6"/>
    </row>
    <row r="76" spans="1:25" x14ac:dyDescent="0.2">
      <c r="A76" s="6"/>
      <c r="B76" s="39">
        <v>172.5</v>
      </c>
      <c r="C76" s="39">
        <v>2077.2072518250015</v>
      </c>
      <c r="D76" s="63">
        <v>345.88</v>
      </c>
      <c r="E76" s="63">
        <v>299.19809199999997</v>
      </c>
      <c r="F76" s="63">
        <v>256.08077792</v>
      </c>
      <c r="G76" s="63">
        <v>0</v>
      </c>
      <c r="H76" s="63">
        <v>0</v>
      </c>
      <c r="I76" s="63">
        <v>159.73203864724564</v>
      </c>
      <c r="J76" s="63">
        <v>97.003710170000019</v>
      </c>
      <c r="K76" s="63">
        <v>3235.1030621222471</v>
      </c>
      <c r="L76" s="6"/>
      <c r="M76" s="30"/>
      <c r="N76" s="6"/>
      <c r="O76" s="6"/>
      <c r="P76" s="6"/>
      <c r="Q76" s="6"/>
      <c r="R76" s="6"/>
      <c r="S76" s="6"/>
      <c r="T76" s="6"/>
      <c r="U76" s="6"/>
      <c r="V76" s="6"/>
      <c r="W76" s="6"/>
      <c r="X76" s="6"/>
      <c r="Y76" s="6"/>
    </row>
    <row r="77" spans="1:25" x14ac:dyDescent="0.2">
      <c r="A77" s="6"/>
      <c r="B77" s="39">
        <v>175</v>
      </c>
      <c r="C77" s="39">
        <v>2107.3117047500018</v>
      </c>
      <c r="D77" s="63">
        <v>345.88</v>
      </c>
      <c r="E77" s="63">
        <v>299.19809199999997</v>
      </c>
      <c r="F77" s="63">
        <v>170.70685660000001</v>
      </c>
      <c r="G77" s="63">
        <v>0</v>
      </c>
      <c r="H77" s="63">
        <v>0</v>
      </c>
      <c r="I77" s="63">
        <v>152.12627324358246</v>
      </c>
      <c r="J77" s="63">
        <v>97.003710170000019</v>
      </c>
      <c r="K77" s="63">
        <v>3172.2278283235842</v>
      </c>
      <c r="L77" s="6"/>
      <c r="M77" s="30"/>
      <c r="N77" s="6"/>
      <c r="O77" s="6"/>
      <c r="P77" s="6"/>
      <c r="Q77" s="6"/>
      <c r="R77" s="6"/>
      <c r="S77" s="6"/>
      <c r="T77" s="6"/>
      <c r="U77" s="6"/>
      <c r="V77" s="6"/>
      <c r="W77" s="6"/>
      <c r="X77" s="6"/>
      <c r="Y77" s="6"/>
    </row>
    <row r="78" spans="1:25" x14ac:dyDescent="0.2">
      <c r="A78" s="6"/>
      <c r="B78" s="39">
        <v>177.5</v>
      </c>
      <c r="C78" s="39">
        <v>2137.4161576750021</v>
      </c>
      <c r="D78" s="63">
        <v>345.88</v>
      </c>
      <c r="E78" s="63">
        <v>299.19809199999997</v>
      </c>
      <c r="F78" s="63">
        <v>170.70685660000001</v>
      </c>
      <c r="G78" s="63">
        <v>0</v>
      </c>
      <c r="H78" s="63">
        <v>0</v>
      </c>
      <c r="I78" s="63">
        <v>144.52050783991916</v>
      </c>
      <c r="J78" s="63">
        <v>97.003710170000019</v>
      </c>
      <c r="K78" s="63">
        <v>3194.7265158449209</v>
      </c>
      <c r="L78" s="6"/>
      <c r="M78" s="30"/>
      <c r="N78" s="6"/>
      <c r="O78" s="6"/>
      <c r="P78" s="6"/>
      <c r="Q78" s="6"/>
      <c r="R78" s="6"/>
      <c r="S78" s="6"/>
      <c r="T78" s="6"/>
      <c r="U78" s="6"/>
      <c r="V78" s="6"/>
      <c r="W78" s="6"/>
      <c r="X78" s="6"/>
      <c r="Y78" s="6"/>
    </row>
    <row r="79" spans="1:25" x14ac:dyDescent="0.2">
      <c r="A79" s="6"/>
      <c r="B79" s="39">
        <v>180</v>
      </c>
      <c r="C79" s="39">
        <v>2167.5206106000019</v>
      </c>
      <c r="D79" s="63">
        <v>345.88</v>
      </c>
      <c r="E79" s="63">
        <v>299.19809199999997</v>
      </c>
      <c r="F79" s="63">
        <v>170.70685660000001</v>
      </c>
      <c r="G79" s="63">
        <v>0</v>
      </c>
      <c r="H79" s="63">
        <v>0</v>
      </c>
      <c r="I79" s="63">
        <v>136.9147424362562</v>
      </c>
      <c r="J79" s="63">
        <v>97.003710170000019</v>
      </c>
      <c r="K79" s="63">
        <v>3217.225203366258</v>
      </c>
      <c r="L79" s="6"/>
      <c r="M79" s="30"/>
      <c r="N79" s="6"/>
      <c r="O79" s="6"/>
      <c r="P79" s="6"/>
      <c r="Q79" s="6"/>
      <c r="R79" s="6"/>
      <c r="S79" s="6"/>
      <c r="T79" s="6"/>
      <c r="U79" s="6"/>
      <c r="V79" s="6"/>
      <c r="W79" s="6"/>
      <c r="X79" s="6"/>
      <c r="Y79" s="6"/>
    </row>
    <row r="80" spans="1:25" x14ac:dyDescent="0.2">
      <c r="A80" s="6"/>
      <c r="B80" s="39">
        <v>182.5</v>
      </c>
      <c r="C80" s="39">
        <v>2197.6250635250026</v>
      </c>
      <c r="D80" s="63">
        <v>345.88</v>
      </c>
      <c r="E80" s="63">
        <v>299.19809199999997</v>
      </c>
      <c r="F80" s="63">
        <v>170.70685660000001</v>
      </c>
      <c r="G80" s="63">
        <v>0</v>
      </c>
      <c r="H80" s="63">
        <v>0</v>
      </c>
      <c r="I80" s="63">
        <v>129.30897703259296</v>
      </c>
      <c r="J80" s="63">
        <v>97.003710170000019</v>
      </c>
      <c r="K80" s="63">
        <v>3239.7238908875952</v>
      </c>
      <c r="L80" s="6"/>
      <c r="M80" s="30"/>
      <c r="N80" s="6"/>
      <c r="O80" s="6"/>
      <c r="P80" s="6"/>
      <c r="Q80" s="6"/>
      <c r="R80" s="6"/>
      <c r="S80" s="6"/>
      <c r="T80" s="6"/>
      <c r="U80" s="6"/>
      <c r="V80" s="6"/>
      <c r="W80" s="6"/>
      <c r="X80" s="6"/>
      <c r="Y80" s="6"/>
    </row>
    <row r="81" spans="1:25" x14ac:dyDescent="0.2">
      <c r="A81" s="6"/>
      <c r="B81" s="39">
        <v>185</v>
      </c>
      <c r="C81" s="39">
        <v>2227.7295164500019</v>
      </c>
      <c r="D81" s="63">
        <v>345.88</v>
      </c>
      <c r="E81" s="63">
        <v>299.19809199999997</v>
      </c>
      <c r="F81" s="63">
        <v>170.70685660000001</v>
      </c>
      <c r="G81" s="63">
        <v>0</v>
      </c>
      <c r="H81" s="63">
        <v>0</v>
      </c>
      <c r="I81" s="63">
        <v>121.70321162892994</v>
      </c>
      <c r="J81" s="63">
        <v>97.003710170000019</v>
      </c>
      <c r="K81" s="63">
        <v>3262.2225784089319</v>
      </c>
      <c r="L81" s="6"/>
      <c r="M81" s="30"/>
      <c r="N81" s="6"/>
      <c r="O81" s="6"/>
      <c r="P81" s="6"/>
      <c r="Q81" s="6"/>
      <c r="R81" s="6"/>
      <c r="S81" s="6"/>
      <c r="T81" s="6"/>
      <c r="U81" s="6"/>
      <c r="V81" s="6"/>
      <c r="W81" s="6"/>
      <c r="X81" s="6"/>
      <c r="Y81" s="6"/>
    </row>
    <row r="82" spans="1:25" x14ac:dyDescent="0.2">
      <c r="A82" s="6"/>
      <c r="B82" s="39">
        <v>187.5</v>
      </c>
      <c r="C82" s="39">
        <v>2257.8339693750027</v>
      </c>
      <c r="D82" s="63">
        <v>345.88</v>
      </c>
      <c r="E82" s="63">
        <v>299.19809199999997</v>
      </c>
      <c r="F82" s="63">
        <v>170.70685660000001</v>
      </c>
      <c r="G82" s="63">
        <v>0</v>
      </c>
      <c r="H82" s="63">
        <v>0</v>
      </c>
      <c r="I82" s="63">
        <v>114.09744622526669</v>
      </c>
      <c r="J82" s="63">
        <v>97.003710170000019</v>
      </c>
      <c r="K82" s="63">
        <v>3284.7212659302695</v>
      </c>
      <c r="L82" s="6"/>
      <c r="M82" s="30"/>
      <c r="N82" s="6"/>
      <c r="O82" s="6"/>
      <c r="P82" s="6"/>
      <c r="Q82" s="6"/>
      <c r="R82" s="6"/>
      <c r="S82" s="6"/>
      <c r="T82" s="6"/>
      <c r="U82" s="6"/>
      <c r="V82" s="6"/>
      <c r="W82" s="6"/>
      <c r="X82" s="6"/>
      <c r="Y82" s="6"/>
    </row>
    <row r="83" spans="1:25" x14ac:dyDescent="0.2">
      <c r="A83" s="6"/>
      <c r="B83" s="39">
        <v>190</v>
      </c>
      <c r="C83" s="39">
        <v>2287.9384223000025</v>
      </c>
      <c r="D83" s="63">
        <v>345.88</v>
      </c>
      <c r="E83" s="63">
        <v>299.19809199999997</v>
      </c>
      <c r="F83" s="63">
        <v>170.70685660000001</v>
      </c>
      <c r="G83" s="63">
        <v>0</v>
      </c>
      <c r="H83" s="63">
        <v>0</v>
      </c>
      <c r="I83" s="63">
        <v>106.49168082160367</v>
      </c>
      <c r="J83" s="63">
        <v>97.003710170000019</v>
      </c>
      <c r="K83" s="63">
        <v>3307.2199534516058</v>
      </c>
      <c r="L83" s="6"/>
      <c r="M83" s="30"/>
      <c r="N83" s="6"/>
      <c r="O83" s="6"/>
      <c r="P83" s="6"/>
      <c r="Q83" s="6"/>
      <c r="R83" s="6"/>
      <c r="S83" s="6"/>
      <c r="T83" s="6"/>
      <c r="U83" s="6"/>
      <c r="V83" s="6"/>
      <c r="W83" s="6"/>
      <c r="X83" s="6"/>
      <c r="Y83" s="6"/>
    </row>
    <row r="84" spans="1:25" x14ac:dyDescent="0.2">
      <c r="A84" s="6"/>
      <c r="B84" s="39">
        <v>192.5</v>
      </c>
      <c r="C84" s="39">
        <v>2318.0428752250032</v>
      </c>
      <c r="D84" s="63">
        <v>345.88</v>
      </c>
      <c r="E84" s="63">
        <v>299.19809199999997</v>
      </c>
      <c r="F84" s="63">
        <v>170.70685660000001</v>
      </c>
      <c r="G84" s="63">
        <v>0</v>
      </c>
      <c r="H84" s="63">
        <v>0</v>
      </c>
      <c r="I84" s="63">
        <v>98.885915417940424</v>
      </c>
      <c r="J84" s="63">
        <v>97.003710170000019</v>
      </c>
      <c r="K84" s="63">
        <v>3329.7186409729438</v>
      </c>
      <c r="L84" s="6"/>
      <c r="M84" s="30"/>
      <c r="N84" s="6"/>
      <c r="O84" s="6"/>
      <c r="P84" s="6"/>
      <c r="Q84" s="6"/>
      <c r="R84" s="6"/>
      <c r="S84" s="6"/>
      <c r="T84" s="6"/>
      <c r="U84" s="6"/>
      <c r="V84" s="6"/>
      <c r="W84" s="6"/>
      <c r="X84" s="6"/>
      <c r="Y84" s="6"/>
    </row>
    <row r="85" spans="1:25" x14ac:dyDescent="0.2">
      <c r="A85" s="6"/>
      <c r="B85" s="39">
        <v>195</v>
      </c>
      <c r="C85" s="39">
        <v>2348.1473281500025</v>
      </c>
      <c r="D85" s="63">
        <v>345.88</v>
      </c>
      <c r="E85" s="63">
        <v>299.19809199999997</v>
      </c>
      <c r="F85" s="63">
        <v>170.70685660000001</v>
      </c>
      <c r="G85" s="63">
        <v>0</v>
      </c>
      <c r="H85" s="63">
        <v>0</v>
      </c>
      <c r="I85" s="63">
        <v>91.280150014277353</v>
      </c>
      <c r="J85" s="63">
        <v>97.003710170000019</v>
      </c>
      <c r="K85" s="63">
        <v>3352.2173284942801</v>
      </c>
      <c r="L85" s="6"/>
      <c r="M85" s="30"/>
      <c r="N85" s="6"/>
      <c r="O85" s="6"/>
      <c r="P85" s="6"/>
      <c r="Q85" s="6"/>
      <c r="R85" s="6"/>
      <c r="S85" s="6"/>
      <c r="T85" s="6"/>
      <c r="U85" s="6"/>
      <c r="V85" s="6"/>
      <c r="W85" s="6"/>
      <c r="X85" s="6"/>
      <c r="Y85" s="6"/>
    </row>
    <row r="86" spans="1:25" x14ac:dyDescent="0.2">
      <c r="A86" s="6"/>
      <c r="B86" s="39">
        <v>197.5</v>
      </c>
      <c r="C86" s="39">
        <v>2378.2517810750032</v>
      </c>
      <c r="D86" s="63">
        <v>345.88</v>
      </c>
      <c r="E86" s="63">
        <v>299.19809199999997</v>
      </c>
      <c r="F86" s="63">
        <v>170.70685660000001</v>
      </c>
      <c r="G86" s="63">
        <v>0</v>
      </c>
      <c r="H86" s="63">
        <v>0</v>
      </c>
      <c r="I86" s="63">
        <v>83.674384610614098</v>
      </c>
      <c r="J86" s="63">
        <v>97.003710170000019</v>
      </c>
      <c r="K86" s="63">
        <v>3374.7160160156172</v>
      </c>
      <c r="L86" s="6"/>
      <c r="M86" s="30"/>
      <c r="N86" s="6"/>
      <c r="O86" s="6"/>
      <c r="P86" s="6"/>
      <c r="Q86" s="6"/>
      <c r="R86" s="6"/>
      <c r="S86" s="6"/>
      <c r="T86" s="6"/>
      <c r="U86" s="6"/>
      <c r="V86" s="6"/>
      <c r="W86" s="6"/>
      <c r="X86" s="6"/>
      <c r="Y86" s="6"/>
    </row>
    <row r="87" spans="1:25" x14ac:dyDescent="0.2">
      <c r="A87" s="6"/>
      <c r="B87" s="39">
        <v>200</v>
      </c>
      <c r="C87" s="39">
        <v>2408.3562340000035</v>
      </c>
      <c r="D87" s="63">
        <v>345.88</v>
      </c>
      <c r="E87" s="63">
        <v>299.19809199999997</v>
      </c>
      <c r="F87" s="63">
        <v>170.70685660000001</v>
      </c>
      <c r="G87" s="63">
        <v>0</v>
      </c>
      <c r="H87" s="63">
        <v>0</v>
      </c>
      <c r="I87" s="63">
        <v>76.068619206950913</v>
      </c>
      <c r="J87" s="63">
        <v>97.003710170000019</v>
      </c>
      <c r="K87" s="63">
        <v>3397.2147035369544</v>
      </c>
      <c r="L87" s="6"/>
      <c r="M87" s="30"/>
      <c r="N87" s="6"/>
      <c r="O87" s="6"/>
      <c r="P87" s="6"/>
      <c r="Q87" s="6"/>
      <c r="R87" s="6"/>
      <c r="S87" s="6"/>
      <c r="T87" s="6"/>
      <c r="U87" s="6"/>
      <c r="V87" s="6"/>
      <c r="W87" s="6"/>
      <c r="X87" s="6"/>
      <c r="Y87" s="6"/>
    </row>
    <row r="88" spans="1:25" x14ac:dyDescent="0.2">
      <c r="A88" s="6"/>
      <c r="B88" s="6"/>
      <c r="C88" s="6"/>
      <c r="D88" s="6"/>
      <c r="E88" s="6"/>
      <c r="F88" s="6"/>
      <c r="G88" s="6"/>
      <c r="H88" s="6"/>
      <c r="I88" s="6"/>
      <c r="J88" s="6"/>
      <c r="K88" s="6"/>
      <c r="L88" s="6"/>
      <c r="M88" s="6"/>
      <c r="N88" s="6"/>
      <c r="O88" s="6"/>
      <c r="P88" s="6"/>
      <c r="Q88" s="6"/>
      <c r="R88" s="6"/>
      <c r="S88" s="6"/>
      <c r="T88" s="6"/>
      <c r="U88" s="6"/>
      <c r="V88" s="6"/>
      <c r="W88" s="6"/>
      <c r="X88" s="6"/>
      <c r="Y88" s="6"/>
    </row>
    <row r="89" spans="1:25" ht="15" customHeight="1" x14ac:dyDescent="0.2">
      <c r="A89" s="6"/>
      <c r="B89" s="93" t="s">
        <v>67</v>
      </c>
      <c r="C89" s="93"/>
      <c r="D89" s="93"/>
      <c r="E89" s="93"/>
      <c r="F89" s="93"/>
      <c r="G89" s="93"/>
      <c r="H89" s="93"/>
      <c r="I89" s="93"/>
      <c r="J89" s="93"/>
      <c r="K89" s="93"/>
      <c r="L89" s="6"/>
      <c r="M89" s="6"/>
      <c r="N89" s="6"/>
      <c r="O89" s="6"/>
      <c r="P89" s="6"/>
      <c r="Q89" s="6"/>
      <c r="R89" s="6"/>
      <c r="S89" s="6"/>
      <c r="T89" s="6"/>
      <c r="U89" s="6"/>
      <c r="V89" s="6"/>
      <c r="W89" s="6"/>
      <c r="X89" s="6"/>
      <c r="Y89" s="6"/>
    </row>
    <row r="90" spans="1:25" x14ac:dyDescent="0.2">
      <c r="A90" s="6"/>
      <c r="B90" s="93"/>
      <c r="C90" s="93"/>
      <c r="D90" s="93"/>
      <c r="E90" s="93"/>
      <c r="F90" s="93"/>
      <c r="G90" s="93"/>
      <c r="H90" s="93"/>
      <c r="I90" s="93"/>
      <c r="J90" s="93"/>
      <c r="K90" s="93"/>
      <c r="L90" s="6"/>
      <c r="M90" s="6"/>
      <c r="N90" s="6"/>
      <c r="O90" s="6"/>
      <c r="P90" s="6"/>
      <c r="Q90" s="6"/>
      <c r="R90" s="6"/>
      <c r="S90" s="6"/>
      <c r="T90" s="6"/>
      <c r="U90" s="6"/>
      <c r="V90" s="6"/>
      <c r="W90" s="6"/>
      <c r="X90" s="6"/>
      <c r="Y90" s="6"/>
    </row>
    <row r="91" spans="1:25" x14ac:dyDescent="0.2">
      <c r="A91" s="6"/>
      <c r="B91" s="93"/>
      <c r="C91" s="93"/>
      <c r="D91" s="93"/>
      <c r="E91" s="93"/>
      <c r="F91" s="93"/>
      <c r="G91" s="93"/>
      <c r="H91" s="93"/>
      <c r="I91" s="93"/>
      <c r="J91" s="93"/>
      <c r="K91" s="93"/>
      <c r="L91" s="6"/>
      <c r="M91" s="6"/>
      <c r="N91" s="6"/>
      <c r="O91" s="6"/>
      <c r="P91" s="6"/>
      <c r="Q91" s="6"/>
      <c r="R91" s="6"/>
      <c r="S91" s="6"/>
      <c r="T91" s="6"/>
      <c r="U91" s="6"/>
      <c r="V91" s="6"/>
      <c r="W91" s="6"/>
      <c r="X91" s="6"/>
      <c r="Y91" s="6"/>
    </row>
    <row r="92" spans="1:25" x14ac:dyDescent="0.2">
      <c r="A92" s="6"/>
      <c r="B92" s="93"/>
      <c r="C92" s="93"/>
      <c r="D92" s="93"/>
      <c r="E92" s="93"/>
      <c r="F92" s="93"/>
      <c r="G92" s="93"/>
      <c r="H92" s="93"/>
      <c r="I92" s="93"/>
      <c r="J92" s="93"/>
      <c r="K92" s="93"/>
      <c r="L92" s="6"/>
      <c r="M92" s="6"/>
      <c r="N92" s="6"/>
      <c r="O92" s="6"/>
      <c r="P92" s="6"/>
      <c r="Q92" s="6"/>
      <c r="R92" s="6"/>
      <c r="S92" s="6"/>
      <c r="T92" s="6"/>
      <c r="U92" s="6"/>
      <c r="V92" s="6"/>
      <c r="W92" s="6"/>
      <c r="X92" s="6"/>
      <c r="Y92" s="6"/>
    </row>
    <row r="93" spans="1:25" x14ac:dyDescent="0.2">
      <c r="A93" s="6"/>
      <c r="B93" s="93"/>
      <c r="C93" s="93"/>
      <c r="D93" s="93"/>
      <c r="E93" s="93"/>
      <c r="F93" s="93"/>
      <c r="G93" s="93"/>
      <c r="H93" s="93"/>
      <c r="I93" s="93"/>
      <c r="J93" s="93"/>
      <c r="K93" s="93"/>
      <c r="L93" s="6"/>
      <c r="M93" s="6"/>
      <c r="N93" s="6"/>
      <c r="O93" s="6"/>
      <c r="P93" s="6"/>
      <c r="Q93" s="6"/>
      <c r="R93" s="6"/>
      <c r="S93" s="6"/>
      <c r="T93" s="6"/>
      <c r="U93" s="6"/>
      <c r="V93" s="6"/>
      <c r="W93" s="6"/>
      <c r="X93" s="6"/>
      <c r="Y93" s="6"/>
    </row>
    <row r="94" spans="1:25" x14ac:dyDescent="0.2">
      <c r="A94" s="6"/>
      <c r="B94" s="6"/>
      <c r="C94" s="6"/>
      <c r="D94" s="6"/>
      <c r="E94" s="6"/>
      <c r="F94" s="6"/>
      <c r="G94" s="6"/>
      <c r="H94" s="6"/>
      <c r="I94" s="6"/>
      <c r="J94" s="6"/>
      <c r="K94" s="6"/>
      <c r="L94" s="6"/>
      <c r="M94" s="6"/>
      <c r="N94" s="6"/>
      <c r="O94" s="6"/>
      <c r="P94" s="6"/>
      <c r="Q94" s="6"/>
      <c r="R94" s="6"/>
      <c r="S94" s="6"/>
      <c r="T94" s="6"/>
      <c r="U94" s="6"/>
      <c r="V94" s="6"/>
      <c r="W94" s="6"/>
      <c r="X94" s="6"/>
      <c r="Y94" s="6"/>
    </row>
    <row r="95" spans="1:25" x14ac:dyDescent="0.2">
      <c r="A95" s="6"/>
      <c r="B95" s="6"/>
      <c r="C95" s="6"/>
      <c r="D95" s="6"/>
      <c r="E95" s="6"/>
      <c r="F95" s="6"/>
      <c r="G95" s="6"/>
      <c r="H95" s="6"/>
      <c r="I95" s="6"/>
      <c r="J95" s="6"/>
      <c r="K95" s="6"/>
      <c r="L95" s="6"/>
      <c r="M95" s="6"/>
      <c r="N95" s="6"/>
      <c r="O95" s="6"/>
      <c r="P95" s="6"/>
      <c r="Q95" s="6"/>
      <c r="R95" s="6"/>
      <c r="S95" s="6"/>
      <c r="T95" s="6"/>
      <c r="U95" s="6"/>
      <c r="V95" s="6"/>
      <c r="W95" s="6"/>
      <c r="X95" s="6"/>
      <c r="Y95" s="6"/>
    </row>
    <row r="96" spans="1:25" x14ac:dyDescent="0.2">
      <c r="A96" s="6"/>
      <c r="B96" s="6"/>
      <c r="C96" s="6"/>
      <c r="D96" s="6"/>
      <c r="E96" s="6"/>
      <c r="F96" s="6"/>
      <c r="G96" s="6"/>
      <c r="H96" s="6"/>
      <c r="I96" s="6"/>
      <c r="J96" s="6"/>
      <c r="K96" s="6"/>
      <c r="L96" s="6"/>
      <c r="M96" s="6"/>
      <c r="N96" s="6"/>
      <c r="O96" s="6"/>
      <c r="P96" s="6"/>
      <c r="Q96" s="6"/>
      <c r="R96" s="6"/>
      <c r="S96" s="6"/>
      <c r="T96" s="6"/>
      <c r="U96" s="6"/>
      <c r="V96" s="6"/>
      <c r="W96" s="6"/>
      <c r="X96" s="6"/>
      <c r="Y96" s="6"/>
    </row>
    <row r="97" spans="1:25" x14ac:dyDescent="0.2">
      <c r="A97" s="6"/>
      <c r="B97" s="6"/>
      <c r="C97" s="6"/>
      <c r="D97" s="6"/>
      <c r="E97" s="6"/>
      <c r="F97" s="6"/>
      <c r="G97" s="6"/>
      <c r="H97" s="6"/>
      <c r="I97" s="6"/>
      <c r="J97" s="6"/>
      <c r="K97" s="6"/>
      <c r="L97" s="6"/>
      <c r="M97" s="6"/>
      <c r="N97" s="6"/>
      <c r="O97" s="6"/>
      <c r="P97" s="6"/>
      <c r="Q97" s="6"/>
      <c r="R97" s="6"/>
      <c r="S97" s="6"/>
      <c r="T97" s="6"/>
      <c r="U97" s="6"/>
      <c r="V97" s="6"/>
      <c r="W97" s="6"/>
      <c r="X97" s="6"/>
      <c r="Y97" s="6"/>
    </row>
    <row r="98" spans="1:25" x14ac:dyDescent="0.2">
      <c r="A98" s="6"/>
      <c r="B98" s="6"/>
      <c r="C98" s="6"/>
      <c r="D98" s="6"/>
      <c r="E98" s="6"/>
      <c r="F98" s="6"/>
      <c r="G98" s="6"/>
      <c r="H98" s="6"/>
      <c r="I98" s="6"/>
      <c r="J98" s="6"/>
      <c r="K98" s="6"/>
      <c r="L98" s="6"/>
      <c r="M98" s="6"/>
      <c r="N98" s="6"/>
      <c r="O98" s="6"/>
      <c r="P98" s="6"/>
      <c r="Q98" s="6"/>
      <c r="R98" s="6"/>
      <c r="S98" s="6"/>
      <c r="T98" s="6"/>
      <c r="U98" s="6"/>
      <c r="V98" s="6"/>
      <c r="W98" s="6"/>
      <c r="X98" s="6"/>
      <c r="Y98" s="6"/>
    </row>
    <row r="99" spans="1:25" x14ac:dyDescent="0.2">
      <c r="A99" s="6"/>
      <c r="B99" s="6"/>
      <c r="C99" s="6"/>
      <c r="D99" s="6"/>
      <c r="E99" s="6"/>
      <c r="F99" s="6"/>
      <c r="G99" s="6"/>
      <c r="H99" s="6"/>
      <c r="I99" s="6"/>
      <c r="J99" s="6"/>
      <c r="K99" s="6"/>
      <c r="L99" s="6"/>
      <c r="M99" s="6"/>
      <c r="N99" s="6"/>
      <c r="O99" s="6"/>
      <c r="P99" s="6"/>
      <c r="Q99" s="6"/>
      <c r="R99" s="6"/>
      <c r="S99" s="6"/>
      <c r="T99" s="6"/>
      <c r="U99" s="6"/>
      <c r="V99" s="6"/>
      <c r="W99" s="6"/>
      <c r="X99" s="6"/>
      <c r="Y99" s="6"/>
    </row>
    <row r="100" spans="1:25"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row>
  </sheetData>
  <mergeCells count="17">
    <mergeCell ref="P4:P6"/>
    <mergeCell ref="I4:I6"/>
    <mergeCell ref="C4:C6"/>
    <mergeCell ref="D4:D6"/>
    <mergeCell ref="E4:E6"/>
    <mergeCell ref="F4:F6"/>
    <mergeCell ref="G4:G6"/>
    <mergeCell ref="J4:J6"/>
    <mergeCell ref="H4:H6"/>
    <mergeCell ref="L4:L6"/>
    <mergeCell ref="M4:M6"/>
    <mergeCell ref="K4:K6"/>
    <mergeCell ref="B1:K2"/>
    <mergeCell ref="B89:K93"/>
    <mergeCell ref="B4:B6"/>
    <mergeCell ref="N4:N6"/>
    <mergeCell ref="O4:O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1"/>
  <sheetViews>
    <sheetView showGridLines="0" workbookViewId="0">
      <selection activeCell="F21" sqref="F21"/>
    </sheetView>
  </sheetViews>
  <sheetFormatPr baseColWidth="10" defaultRowHeight="15" x14ac:dyDescent="0.2"/>
  <cols>
    <col min="2" max="2" width="34" customWidth="1"/>
  </cols>
  <sheetData>
    <row r="1" spans="1:13" x14ac:dyDescent="0.2">
      <c r="A1" s="6"/>
      <c r="B1" s="6"/>
      <c r="C1" s="6"/>
      <c r="D1" s="6"/>
      <c r="E1" s="6"/>
      <c r="F1" s="6"/>
      <c r="G1" s="6"/>
      <c r="H1" s="6"/>
      <c r="I1" s="6"/>
      <c r="J1" s="6"/>
      <c r="K1" s="6"/>
      <c r="L1" s="6"/>
      <c r="M1" s="6"/>
    </row>
    <row r="2" spans="1:13" x14ac:dyDescent="0.2">
      <c r="A2" s="6"/>
      <c r="B2" s="6"/>
      <c r="C2" s="6"/>
      <c r="D2" s="6"/>
      <c r="E2" s="6"/>
      <c r="F2" s="6"/>
      <c r="G2" s="6"/>
      <c r="H2" s="6"/>
      <c r="I2" s="6"/>
      <c r="J2" s="6"/>
      <c r="K2" s="6"/>
      <c r="L2" s="6"/>
      <c r="M2" s="6"/>
    </row>
    <row r="3" spans="1:13" ht="48" customHeight="1" x14ac:dyDescent="0.2">
      <c r="A3" s="6"/>
      <c r="B3" s="92" t="s">
        <v>50</v>
      </c>
      <c r="C3" s="92"/>
      <c r="D3" s="92"/>
      <c r="E3" s="92"/>
      <c r="F3" s="92"/>
      <c r="G3" s="92"/>
      <c r="H3" s="92"/>
      <c r="I3" s="92"/>
      <c r="J3" s="92"/>
      <c r="K3" s="6"/>
      <c r="L3" s="6"/>
      <c r="M3" s="6"/>
    </row>
    <row r="4" spans="1:13" x14ac:dyDescent="0.2">
      <c r="A4" s="6"/>
      <c r="B4" s="6"/>
      <c r="C4" s="6"/>
      <c r="D4" s="6"/>
      <c r="E4" s="6"/>
      <c r="F4" s="6"/>
      <c r="G4" s="6"/>
      <c r="H4" s="6"/>
      <c r="I4" s="6"/>
      <c r="J4" s="6"/>
      <c r="K4" s="6"/>
      <c r="L4" s="6"/>
      <c r="M4" s="6"/>
    </row>
    <row r="5" spans="1:13" x14ac:dyDescent="0.2">
      <c r="A5" s="6"/>
      <c r="B5" s="97"/>
      <c r="C5" s="100" t="s">
        <v>0</v>
      </c>
      <c r="D5" s="100"/>
      <c r="E5" s="100"/>
      <c r="F5" s="100"/>
      <c r="G5" s="100" t="s">
        <v>1</v>
      </c>
      <c r="H5" s="100"/>
      <c r="I5" s="100"/>
      <c r="J5" s="100"/>
      <c r="K5" s="6"/>
      <c r="L5" s="6"/>
      <c r="M5" s="6"/>
    </row>
    <row r="6" spans="1:13" x14ac:dyDescent="0.2">
      <c r="A6" s="6"/>
      <c r="B6" s="98"/>
      <c r="C6" s="101" t="s">
        <v>11</v>
      </c>
      <c r="D6" s="101"/>
      <c r="E6" s="101"/>
      <c r="F6" s="101"/>
      <c r="G6" s="101"/>
      <c r="H6" s="101"/>
      <c r="I6" s="101"/>
      <c r="J6" s="101"/>
      <c r="K6" s="6"/>
      <c r="L6" s="6"/>
      <c r="M6" s="6"/>
    </row>
    <row r="7" spans="1:13" x14ac:dyDescent="0.2">
      <c r="A7" s="6"/>
      <c r="B7" s="99"/>
      <c r="C7" s="7">
        <v>0</v>
      </c>
      <c r="D7" s="7">
        <v>1</v>
      </c>
      <c r="E7" s="7">
        <v>2</v>
      </c>
      <c r="F7" s="7">
        <v>3</v>
      </c>
      <c r="G7" s="7">
        <v>0</v>
      </c>
      <c r="H7" s="7">
        <v>1</v>
      </c>
      <c r="I7" s="7">
        <v>2</v>
      </c>
      <c r="J7" s="7">
        <v>3</v>
      </c>
      <c r="K7" s="6"/>
      <c r="L7" s="6"/>
      <c r="M7" s="6"/>
    </row>
    <row r="8" spans="1:13" ht="26" customHeight="1" x14ac:dyDescent="0.2">
      <c r="A8" s="6"/>
      <c r="B8" s="8" t="s">
        <v>19</v>
      </c>
      <c r="C8" s="9">
        <v>550.92999999999995</v>
      </c>
      <c r="D8" s="9">
        <v>826.39499999999998</v>
      </c>
      <c r="E8" s="10">
        <v>991.67399999999998</v>
      </c>
      <c r="F8" s="11">
        <v>1212.046</v>
      </c>
      <c r="G8" s="11">
        <v>826.39499999999998</v>
      </c>
      <c r="H8" s="12">
        <v>991.67399999999998</v>
      </c>
      <c r="I8" s="12">
        <v>1156.953</v>
      </c>
      <c r="J8" s="11">
        <v>1377.325</v>
      </c>
      <c r="K8" s="6"/>
      <c r="L8" s="6"/>
      <c r="M8" s="6"/>
    </row>
    <row r="9" spans="1:13" ht="26" customHeight="1" x14ac:dyDescent="0.2">
      <c r="A9" s="6"/>
      <c r="B9" s="84" t="s">
        <v>20</v>
      </c>
      <c r="C9" s="85">
        <v>100</v>
      </c>
      <c r="D9" s="85">
        <f t="shared" ref="D9:J9" si="0">D8/$C$8*100</f>
        <v>150</v>
      </c>
      <c r="E9" s="86">
        <f t="shared" si="0"/>
        <v>180</v>
      </c>
      <c r="F9" s="86">
        <f t="shared" si="0"/>
        <v>220.00000000000003</v>
      </c>
      <c r="G9" s="86">
        <f t="shared" si="0"/>
        <v>150</v>
      </c>
      <c r="H9" s="85">
        <f t="shared" si="0"/>
        <v>180</v>
      </c>
      <c r="I9" s="85">
        <f t="shared" si="0"/>
        <v>210</v>
      </c>
      <c r="J9" s="86">
        <f t="shared" si="0"/>
        <v>250.00000000000006</v>
      </c>
      <c r="K9" s="6"/>
      <c r="L9" s="6"/>
      <c r="M9" s="6"/>
    </row>
    <row r="10" spans="1:13" ht="34.5" customHeight="1" x14ac:dyDescent="0.2">
      <c r="A10" s="6"/>
      <c r="B10" s="13" t="s">
        <v>22</v>
      </c>
      <c r="C10" s="14">
        <v>497.52256666666699</v>
      </c>
      <c r="D10" s="14">
        <v>621.00904333333301</v>
      </c>
      <c r="E10" s="15">
        <v>535.32278199999985</v>
      </c>
      <c r="F10" s="15">
        <v>329.8082380666666</v>
      </c>
      <c r="G10" s="15">
        <v>713.2276333333333</v>
      </c>
      <c r="H10" s="15">
        <v>850.91529000000003</v>
      </c>
      <c r="I10" s="15">
        <v>888.8497953333333</v>
      </c>
      <c r="J10" s="15">
        <v>775.55384139999978</v>
      </c>
      <c r="K10" s="6"/>
      <c r="L10" s="6"/>
      <c r="M10" s="6"/>
    </row>
    <row r="11" spans="1:13" ht="36" customHeight="1" x14ac:dyDescent="0.2">
      <c r="A11" s="6"/>
      <c r="B11" s="47" t="s">
        <v>20</v>
      </c>
      <c r="C11" s="85">
        <v>100</v>
      </c>
      <c r="D11" s="85">
        <f>D10/$C$10*100</f>
        <v>124.82027649399072</v>
      </c>
      <c r="E11" s="85">
        <f t="shared" ref="E11:J11" si="1">E10/$C$10*100</f>
        <v>107.59768860065768</v>
      </c>
      <c r="F11" s="85">
        <f t="shared" si="1"/>
        <v>66.290106251126772</v>
      </c>
      <c r="G11" s="85">
        <f t="shared" si="1"/>
        <v>143.3558357185405</v>
      </c>
      <c r="H11" s="85">
        <f t="shared" si="1"/>
        <v>171.03049128022792</v>
      </c>
      <c r="I11" s="85">
        <f t="shared" si="1"/>
        <v>178.65517162136084</v>
      </c>
      <c r="J11" s="85">
        <f t="shared" si="1"/>
        <v>155.88314849637962</v>
      </c>
      <c r="K11" s="6"/>
      <c r="L11" s="6"/>
      <c r="M11" s="6"/>
    </row>
    <row r="12" spans="1:13" x14ac:dyDescent="0.2">
      <c r="A12" s="6"/>
      <c r="B12" s="6"/>
      <c r="C12" s="6"/>
      <c r="D12" s="6"/>
      <c r="E12" s="6"/>
      <c r="F12" s="6"/>
      <c r="G12" s="6"/>
      <c r="H12" s="6"/>
      <c r="I12" s="6"/>
      <c r="J12" s="6"/>
      <c r="K12" s="6"/>
      <c r="L12" s="6"/>
      <c r="M12" s="6"/>
    </row>
    <row r="13" spans="1:13" x14ac:dyDescent="0.2">
      <c r="A13" s="6"/>
      <c r="B13" s="93" t="s">
        <v>68</v>
      </c>
      <c r="C13" s="93"/>
      <c r="D13" s="93"/>
      <c r="E13" s="93"/>
      <c r="F13" s="93"/>
      <c r="G13" s="93"/>
      <c r="H13" s="93"/>
      <c r="I13" s="93"/>
      <c r="J13" s="93"/>
      <c r="K13" s="93"/>
      <c r="L13" s="93"/>
      <c r="M13" s="93"/>
    </row>
    <row r="14" spans="1:13" x14ac:dyDescent="0.2">
      <c r="A14" s="6"/>
      <c r="B14" s="93"/>
      <c r="C14" s="93"/>
      <c r="D14" s="93"/>
      <c r="E14" s="93"/>
      <c r="F14" s="93"/>
      <c r="G14" s="93"/>
      <c r="H14" s="93"/>
      <c r="I14" s="93"/>
      <c r="J14" s="93"/>
      <c r="K14" s="93"/>
      <c r="L14" s="93"/>
      <c r="M14" s="93"/>
    </row>
    <row r="15" spans="1:13" x14ac:dyDescent="0.2">
      <c r="A15" s="6"/>
      <c r="B15" s="93"/>
      <c r="C15" s="93"/>
      <c r="D15" s="93"/>
      <c r="E15" s="93"/>
      <c r="F15" s="93"/>
      <c r="G15" s="93"/>
      <c r="H15" s="93"/>
      <c r="I15" s="93"/>
      <c r="J15" s="93"/>
      <c r="K15" s="93"/>
      <c r="L15" s="93"/>
      <c r="M15" s="93"/>
    </row>
    <row r="16" spans="1:13" ht="38" customHeight="1" x14ac:dyDescent="0.2">
      <c r="A16" s="6"/>
      <c r="B16" s="93"/>
      <c r="C16" s="93"/>
      <c r="D16" s="93"/>
      <c r="E16" s="93"/>
      <c r="F16" s="93"/>
      <c r="G16" s="93"/>
      <c r="H16" s="93"/>
      <c r="I16" s="93"/>
      <c r="J16" s="93"/>
      <c r="K16" s="93"/>
      <c r="L16" s="93"/>
      <c r="M16" s="93"/>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row r="20" spans="1:13" x14ac:dyDescent="0.2">
      <c r="A20" s="6"/>
      <c r="B20" s="6"/>
      <c r="C20" s="6"/>
      <c r="D20" s="6"/>
      <c r="E20" s="6"/>
      <c r="F20" s="6"/>
      <c r="G20" s="6"/>
      <c r="H20" s="6"/>
      <c r="I20" s="6"/>
      <c r="J20" s="6"/>
      <c r="K20" s="6"/>
      <c r="L20" s="6"/>
      <c r="M20" s="6"/>
    </row>
    <row r="21" spans="1:13" x14ac:dyDescent="0.2">
      <c r="A21" s="6"/>
      <c r="B21" s="6"/>
      <c r="C21" s="6"/>
      <c r="D21" s="6"/>
      <c r="E21" s="6"/>
      <c r="F21" s="6"/>
      <c r="G21" s="6"/>
      <c r="H21" s="6"/>
      <c r="I21" s="6"/>
      <c r="J21" s="6"/>
      <c r="K21" s="6"/>
      <c r="L21" s="6"/>
      <c r="M21" s="6"/>
    </row>
  </sheetData>
  <mergeCells count="6">
    <mergeCell ref="B13:M16"/>
    <mergeCell ref="B3:J3"/>
    <mergeCell ref="B5:B7"/>
    <mergeCell ref="C5:F5"/>
    <mergeCell ref="G5:J5"/>
    <mergeCell ref="C6:J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5"/>
  <sheetViews>
    <sheetView showGridLines="0" topLeftCell="A13" workbookViewId="0">
      <selection activeCell="B17" sqref="B17:K22"/>
    </sheetView>
  </sheetViews>
  <sheetFormatPr baseColWidth="10" defaultRowHeight="15" x14ac:dyDescent="0.2"/>
  <cols>
    <col min="2" max="2" width="37" customWidth="1"/>
  </cols>
  <sheetData>
    <row r="1" spans="1:12" x14ac:dyDescent="0.2">
      <c r="A1" s="6"/>
      <c r="B1" s="6"/>
      <c r="C1" s="6"/>
      <c r="D1" s="6"/>
      <c r="E1" s="6"/>
      <c r="F1" s="6"/>
      <c r="G1" s="6"/>
      <c r="H1" s="6"/>
      <c r="I1" s="6"/>
      <c r="J1" s="6"/>
      <c r="K1" s="6"/>
      <c r="L1" s="6"/>
    </row>
    <row r="2" spans="1:12" ht="48" customHeight="1" x14ac:dyDescent="0.2">
      <c r="A2" s="6"/>
      <c r="B2" s="92" t="s">
        <v>55</v>
      </c>
      <c r="C2" s="92"/>
      <c r="D2" s="92"/>
      <c r="E2" s="92"/>
      <c r="F2" s="92"/>
      <c r="G2" s="92"/>
      <c r="H2" s="92"/>
      <c r="I2" s="92"/>
      <c r="J2" s="92"/>
      <c r="K2" s="6"/>
      <c r="L2" s="6"/>
    </row>
    <row r="3" spans="1:12" x14ac:dyDescent="0.2">
      <c r="A3" s="6"/>
      <c r="B3" s="6"/>
      <c r="C3" s="6"/>
      <c r="D3" s="6"/>
      <c r="E3" s="6"/>
      <c r="F3" s="6"/>
      <c r="G3" s="6"/>
      <c r="H3" s="6"/>
      <c r="I3" s="6"/>
      <c r="J3" s="6"/>
      <c r="K3" s="6"/>
      <c r="L3" s="6"/>
    </row>
    <row r="4" spans="1:12" x14ac:dyDescent="0.2">
      <c r="A4" s="6"/>
      <c r="B4" s="102" t="s">
        <v>42</v>
      </c>
      <c r="C4" s="100" t="s">
        <v>0</v>
      </c>
      <c r="D4" s="100"/>
      <c r="E4" s="100"/>
      <c r="F4" s="100"/>
      <c r="G4" s="100" t="s">
        <v>1</v>
      </c>
      <c r="H4" s="100"/>
      <c r="I4" s="100"/>
      <c r="J4" s="100"/>
      <c r="K4" s="6"/>
      <c r="L4" s="6"/>
    </row>
    <row r="5" spans="1:12" x14ac:dyDescent="0.2">
      <c r="A5" s="6"/>
      <c r="B5" s="103"/>
      <c r="C5" s="101" t="s">
        <v>11</v>
      </c>
      <c r="D5" s="101"/>
      <c r="E5" s="101"/>
      <c r="F5" s="101"/>
      <c r="G5" s="101"/>
      <c r="H5" s="101"/>
      <c r="I5" s="101"/>
      <c r="J5" s="101"/>
      <c r="K5" s="6"/>
      <c r="L5" s="6"/>
    </row>
    <row r="6" spans="1:12" x14ac:dyDescent="0.2">
      <c r="A6" s="6"/>
      <c r="B6" s="104"/>
      <c r="C6" s="7">
        <v>0</v>
      </c>
      <c r="D6" s="7">
        <v>1</v>
      </c>
      <c r="E6" s="7">
        <v>2</v>
      </c>
      <c r="F6" s="7">
        <v>3</v>
      </c>
      <c r="G6" s="7">
        <v>0</v>
      </c>
      <c r="H6" s="7">
        <v>1</v>
      </c>
      <c r="I6" s="7">
        <v>2</v>
      </c>
      <c r="J6" s="7">
        <v>3</v>
      </c>
      <c r="K6" s="6"/>
      <c r="L6" s="6"/>
    </row>
    <row r="7" spans="1:12" x14ac:dyDescent="0.2">
      <c r="A7" s="6"/>
      <c r="B7" s="16" t="s">
        <v>2</v>
      </c>
      <c r="C7" s="17"/>
      <c r="D7" s="17"/>
      <c r="E7" s="17"/>
      <c r="F7" s="17"/>
      <c r="G7" s="17"/>
      <c r="H7" s="17"/>
      <c r="I7" s="17"/>
      <c r="J7" s="17"/>
      <c r="K7" s="6"/>
      <c r="L7" s="6"/>
    </row>
    <row r="8" spans="1:12" x14ac:dyDescent="0.2">
      <c r="A8" s="6"/>
      <c r="B8" s="18" t="s">
        <v>69</v>
      </c>
      <c r="C8" s="19">
        <v>43</v>
      </c>
      <c r="D8" s="19">
        <v>50</v>
      </c>
      <c r="E8" s="19">
        <v>45</v>
      </c>
      <c r="F8" s="19">
        <v>28.000000000000004</v>
      </c>
      <c r="G8" s="19">
        <v>60</v>
      </c>
      <c r="H8" s="19">
        <v>70</v>
      </c>
      <c r="I8" s="19">
        <v>73</v>
      </c>
      <c r="J8" s="19">
        <v>63</v>
      </c>
      <c r="K8" s="6"/>
      <c r="L8" s="6"/>
    </row>
    <row r="9" spans="1:12" x14ac:dyDescent="0.2">
      <c r="A9" s="6"/>
      <c r="B9" s="20" t="s">
        <v>40</v>
      </c>
      <c r="C9" s="21">
        <v>517.80600000000004</v>
      </c>
      <c r="D9" s="21">
        <v>602.1</v>
      </c>
      <c r="E9" s="21">
        <v>541.89</v>
      </c>
      <c r="F9" s="21">
        <v>337.17600000000004</v>
      </c>
      <c r="G9" s="21">
        <v>722.52</v>
      </c>
      <c r="H9" s="21">
        <v>842.93999999999994</v>
      </c>
      <c r="I9" s="21">
        <v>879.06600000000003</v>
      </c>
      <c r="J9" s="21">
        <v>758.64600000000007</v>
      </c>
      <c r="K9" s="6"/>
      <c r="L9" s="6"/>
    </row>
    <row r="10" spans="1:12" x14ac:dyDescent="0.2">
      <c r="A10" s="6"/>
      <c r="B10" s="22" t="s">
        <v>44</v>
      </c>
      <c r="C10" s="19"/>
      <c r="D10" s="19"/>
      <c r="E10" s="19"/>
      <c r="F10" s="19"/>
      <c r="G10" s="19"/>
      <c r="H10" s="19"/>
      <c r="I10" s="19"/>
      <c r="J10" s="19"/>
      <c r="K10" s="6"/>
      <c r="L10" s="6"/>
    </row>
    <row r="11" spans="1:12" x14ac:dyDescent="0.2">
      <c r="A11" s="6"/>
      <c r="B11" s="23" t="s">
        <v>69</v>
      </c>
      <c r="C11" s="19">
        <v>150</v>
      </c>
      <c r="D11" s="19">
        <v>190</v>
      </c>
      <c r="E11" s="19">
        <v>150</v>
      </c>
      <c r="F11" s="19">
        <v>88</v>
      </c>
      <c r="G11" s="19">
        <v>208</v>
      </c>
      <c r="H11" s="19">
        <v>243</v>
      </c>
      <c r="I11" s="19">
        <v>251</v>
      </c>
      <c r="J11" s="19">
        <v>225</v>
      </c>
      <c r="K11" s="6"/>
      <c r="L11" s="6"/>
    </row>
    <row r="12" spans="1:12" x14ac:dyDescent="0.2">
      <c r="A12" s="6"/>
      <c r="B12" s="24" t="s">
        <v>40</v>
      </c>
      <c r="C12" s="21">
        <v>1806.3000000000002</v>
      </c>
      <c r="D12" s="21">
        <v>2287.98</v>
      </c>
      <c r="E12" s="21">
        <v>1806.3000000000002</v>
      </c>
      <c r="F12" s="21">
        <v>1059.6960000000001</v>
      </c>
      <c r="G12" s="21">
        <v>2504.7360000000003</v>
      </c>
      <c r="H12" s="21">
        <v>2926.2060000000001</v>
      </c>
      <c r="I12" s="21">
        <v>3022.5419999999999</v>
      </c>
      <c r="J12" s="21">
        <v>2709.4500000000003</v>
      </c>
      <c r="K12" s="6"/>
      <c r="L12" s="6"/>
    </row>
    <row r="13" spans="1:12" x14ac:dyDescent="0.2">
      <c r="A13" s="6"/>
      <c r="B13" s="25" t="s">
        <v>3</v>
      </c>
      <c r="C13" s="26"/>
      <c r="D13" s="19"/>
      <c r="E13" s="19"/>
      <c r="F13" s="19"/>
      <c r="G13" s="19"/>
      <c r="H13" s="19"/>
      <c r="I13" s="19"/>
      <c r="J13" s="19"/>
      <c r="K13" s="6"/>
      <c r="L13" s="6"/>
    </row>
    <row r="14" spans="1:12" x14ac:dyDescent="0.2">
      <c r="A14" s="6"/>
      <c r="B14" s="18" t="s">
        <v>69</v>
      </c>
      <c r="C14" s="26">
        <v>100</v>
      </c>
      <c r="D14" s="19">
        <v>153</v>
      </c>
      <c r="E14" s="19">
        <v>183</v>
      </c>
      <c r="F14" s="19">
        <v>223</v>
      </c>
      <c r="G14" s="19">
        <v>120</v>
      </c>
      <c r="H14" s="19">
        <v>153</v>
      </c>
      <c r="I14" s="19">
        <v>183</v>
      </c>
      <c r="J14" s="19">
        <v>223</v>
      </c>
      <c r="K14" s="6"/>
      <c r="L14" s="6"/>
    </row>
    <row r="15" spans="1:12" x14ac:dyDescent="0.2">
      <c r="A15" s="6"/>
      <c r="B15" s="27" t="s">
        <v>40</v>
      </c>
      <c r="C15" s="28">
        <v>1204.2</v>
      </c>
      <c r="D15" s="29">
        <v>1842.4260000000002</v>
      </c>
      <c r="E15" s="29">
        <v>2203.6860000000001</v>
      </c>
      <c r="F15" s="29">
        <v>2685.366</v>
      </c>
      <c r="G15" s="29">
        <v>1445.04</v>
      </c>
      <c r="H15" s="29">
        <v>1842.4260000000002</v>
      </c>
      <c r="I15" s="29">
        <v>2203.6860000000001</v>
      </c>
      <c r="J15" s="29">
        <v>2685.366</v>
      </c>
      <c r="K15" s="6"/>
      <c r="L15" s="6"/>
    </row>
    <row r="16" spans="1:12" ht="15" customHeight="1" x14ac:dyDescent="0.2">
      <c r="A16" s="6"/>
      <c r="L16" s="6"/>
    </row>
    <row r="17" spans="1:16" ht="216" customHeight="1" x14ac:dyDescent="0.2">
      <c r="A17" s="6"/>
      <c r="B17" s="93" t="s">
        <v>70</v>
      </c>
      <c r="C17" s="93"/>
      <c r="D17" s="93"/>
      <c r="E17" s="93"/>
      <c r="F17" s="93"/>
      <c r="G17" s="93"/>
      <c r="H17" s="93"/>
      <c r="I17" s="93"/>
      <c r="J17" s="93"/>
      <c r="K17" s="93"/>
      <c r="L17" s="6"/>
    </row>
    <row r="18" spans="1:16" x14ac:dyDescent="0.2">
      <c r="A18" s="6"/>
      <c r="B18" s="93"/>
      <c r="C18" s="93"/>
      <c r="D18" s="93"/>
      <c r="E18" s="93"/>
      <c r="F18" s="93"/>
      <c r="G18" s="93"/>
      <c r="H18" s="93"/>
      <c r="I18" s="93"/>
      <c r="J18" s="93"/>
      <c r="K18" s="93"/>
      <c r="L18" s="6"/>
    </row>
    <row r="19" spans="1:16" x14ac:dyDescent="0.2">
      <c r="A19" s="6"/>
      <c r="B19" s="93"/>
      <c r="C19" s="93"/>
      <c r="D19" s="93"/>
      <c r="E19" s="93"/>
      <c r="F19" s="93"/>
      <c r="G19" s="93"/>
      <c r="H19" s="93"/>
      <c r="I19" s="93"/>
      <c r="J19" s="93"/>
      <c r="K19" s="93"/>
      <c r="L19" s="6"/>
    </row>
    <row r="20" spans="1:16" x14ac:dyDescent="0.2">
      <c r="A20" s="6"/>
      <c r="B20" s="93"/>
      <c r="C20" s="93"/>
      <c r="D20" s="93"/>
      <c r="E20" s="93"/>
      <c r="F20" s="93"/>
      <c r="G20" s="93"/>
      <c r="H20" s="93"/>
      <c r="I20" s="93"/>
      <c r="J20" s="93"/>
      <c r="K20" s="93"/>
      <c r="L20" s="6"/>
    </row>
    <row r="21" spans="1:16" x14ac:dyDescent="0.2">
      <c r="A21" s="6"/>
      <c r="B21" s="93"/>
      <c r="C21" s="93"/>
      <c r="D21" s="93"/>
      <c r="E21" s="93"/>
      <c r="F21" s="93"/>
      <c r="G21" s="93"/>
      <c r="H21" s="93"/>
      <c r="I21" s="93"/>
      <c r="J21" s="93"/>
      <c r="K21" s="93"/>
      <c r="L21" s="6"/>
    </row>
    <row r="22" spans="1:16" ht="15" customHeight="1" x14ac:dyDescent="0.2">
      <c r="A22" s="6"/>
      <c r="B22" s="93"/>
      <c r="C22" s="93"/>
      <c r="D22" s="93"/>
      <c r="E22" s="93"/>
      <c r="F22" s="93"/>
      <c r="G22" s="93"/>
      <c r="H22" s="93"/>
      <c r="I22" s="93"/>
      <c r="J22" s="93"/>
      <c r="K22" s="93"/>
      <c r="L22" s="6"/>
    </row>
    <row r="23" spans="1:16" x14ac:dyDescent="0.2">
      <c r="A23" s="6"/>
      <c r="L23" s="6"/>
    </row>
    <row r="24" spans="1:16" x14ac:dyDescent="0.2">
      <c r="A24" s="6"/>
      <c r="L24" s="6"/>
    </row>
    <row r="25" spans="1:16" x14ac:dyDescent="0.2">
      <c r="A25" s="6"/>
      <c r="L25" s="6"/>
      <c r="P25" s="4"/>
    </row>
  </sheetData>
  <mergeCells count="6">
    <mergeCell ref="B2:J2"/>
    <mergeCell ref="B17:K22"/>
    <mergeCell ref="B4:B6"/>
    <mergeCell ref="C4:F4"/>
    <mergeCell ref="G4:J4"/>
    <mergeCell ref="C5:J5"/>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24"/>
  <sheetViews>
    <sheetView showGridLines="0" topLeftCell="A2" zoomScaleNormal="100" workbookViewId="0">
      <selection activeCell="A2" sqref="A2:M22"/>
    </sheetView>
  </sheetViews>
  <sheetFormatPr baseColWidth="10" defaultRowHeight="15" x14ac:dyDescent="0.2"/>
  <cols>
    <col min="2" max="2" width="37.1640625" customWidth="1"/>
    <col min="14" max="14" width="41.5" customWidth="1"/>
  </cols>
  <sheetData>
    <row r="2" spans="1:13" ht="84" customHeight="1" x14ac:dyDescent="0.2">
      <c r="A2" s="6"/>
      <c r="B2" s="92" t="s">
        <v>56</v>
      </c>
      <c r="C2" s="92"/>
      <c r="D2" s="92"/>
      <c r="E2" s="92"/>
      <c r="F2" s="92"/>
      <c r="G2" s="92"/>
      <c r="H2" s="92"/>
      <c r="I2" s="92"/>
      <c r="J2" s="92"/>
      <c r="K2" s="6"/>
      <c r="L2" s="6"/>
      <c r="M2" s="6"/>
    </row>
    <row r="3" spans="1:13" x14ac:dyDescent="0.2">
      <c r="A3" s="6"/>
      <c r="B3" s="140"/>
      <c r="C3" s="6"/>
      <c r="D3" s="6"/>
      <c r="E3" s="6"/>
      <c r="F3" s="6"/>
      <c r="G3" s="6"/>
      <c r="H3" s="6"/>
      <c r="I3" s="6"/>
      <c r="J3" s="6" t="s">
        <v>40</v>
      </c>
      <c r="K3" s="6"/>
      <c r="L3" s="6"/>
      <c r="M3" s="6"/>
    </row>
    <row r="4" spans="1:13" x14ac:dyDescent="0.2">
      <c r="A4" s="6"/>
      <c r="B4" s="107"/>
      <c r="C4" s="100" t="s">
        <v>0</v>
      </c>
      <c r="D4" s="100"/>
      <c r="E4" s="100"/>
      <c r="F4" s="100"/>
      <c r="G4" s="100" t="s">
        <v>1</v>
      </c>
      <c r="H4" s="100"/>
      <c r="I4" s="100"/>
      <c r="J4" s="100"/>
      <c r="K4" s="6"/>
      <c r="L4" s="6"/>
      <c r="M4" s="6"/>
    </row>
    <row r="5" spans="1:13" x14ac:dyDescent="0.2">
      <c r="A5" s="6"/>
      <c r="B5" s="107"/>
      <c r="C5" s="109" t="s">
        <v>11</v>
      </c>
      <c r="D5" s="110"/>
      <c r="E5" s="110"/>
      <c r="F5" s="110"/>
      <c r="G5" s="110"/>
      <c r="H5" s="110"/>
      <c r="I5" s="110"/>
      <c r="J5" s="111"/>
      <c r="K5" s="6"/>
      <c r="L5" s="6"/>
      <c r="M5" s="6"/>
    </row>
    <row r="6" spans="1:13" x14ac:dyDescent="0.2">
      <c r="A6" s="6"/>
      <c r="B6" s="108"/>
      <c r="C6" s="7">
        <v>0</v>
      </c>
      <c r="D6" s="7">
        <v>1</v>
      </c>
      <c r="E6" s="7">
        <v>2</v>
      </c>
      <c r="F6" s="7">
        <v>3</v>
      </c>
      <c r="G6" s="7">
        <v>0</v>
      </c>
      <c r="H6" s="7">
        <v>1</v>
      </c>
      <c r="I6" s="7">
        <v>2</v>
      </c>
      <c r="J6" s="7">
        <v>3</v>
      </c>
      <c r="K6" s="6"/>
      <c r="L6" s="6"/>
      <c r="M6" s="6"/>
    </row>
    <row r="7" spans="1:13" x14ac:dyDescent="0.2">
      <c r="A7" s="6"/>
      <c r="B7" s="31" t="s">
        <v>46</v>
      </c>
      <c r="C7" s="32">
        <v>0</v>
      </c>
      <c r="D7" s="32">
        <v>0</v>
      </c>
      <c r="E7" s="32">
        <v>0</v>
      </c>
      <c r="F7" s="32">
        <v>0</v>
      </c>
      <c r="G7" s="32">
        <v>0</v>
      </c>
      <c r="H7" s="32">
        <v>0</v>
      </c>
      <c r="I7" s="32">
        <v>0</v>
      </c>
      <c r="J7" s="32">
        <v>0</v>
      </c>
      <c r="K7" s="6"/>
      <c r="L7" s="6"/>
      <c r="M7" s="6"/>
    </row>
    <row r="8" spans="1:13" x14ac:dyDescent="0.2">
      <c r="A8" s="6"/>
      <c r="B8" s="33" t="s">
        <v>38</v>
      </c>
      <c r="C8" s="34">
        <v>497.52256666666699</v>
      </c>
      <c r="D8" s="34">
        <v>621.00904333333301</v>
      </c>
      <c r="E8" s="35">
        <v>535.32278199999996</v>
      </c>
      <c r="F8" s="35">
        <v>329.808238066667</v>
      </c>
      <c r="G8" s="35">
        <v>713.22763333333296</v>
      </c>
      <c r="H8" s="35">
        <v>850.91529000000003</v>
      </c>
      <c r="I8" s="35">
        <v>888.8497953333333</v>
      </c>
      <c r="J8" s="35">
        <v>775.55384139999978</v>
      </c>
      <c r="K8" s="6"/>
      <c r="L8" s="6"/>
      <c r="M8" s="6"/>
    </row>
    <row r="9" spans="1:13" x14ac:dyDescent="0.2">
      <c r="A9" s="6"/>
      <c r="B9" s="36" t="s">
        <v>44</v>
      </c>
      <c r="C9" s="34">
        <v>0</v>
      </c>
      <c r="D9" s="34">
        <v>0</v>
      </c>
      <c r="E9" s="34">
        <v>0</v>
      </c>
      <c r="F9" s="34">
        <v>0</v>
      </c>
      <c r="G9" s="34">
        <v>0</v>
      </c>
      <c r="H9" s="34">
        <v>0</v>
      </c>
      <c r="I9" s="34">
        <v>0</v>
      </c>
      <c r="J9" s="34">
        <v>0</v>
      </c>
      <c r="K9" s="6"/>
      <c r="L9" s="6"/>
      <c r="M9" s="6"/>
    </row>
    <row r="10" spans="1:13" x14ac:dyDescent="0.2">
      <c r="A10" s="6"/>
      <c r="B10" s="33" t="s">
        <v>3</v>
      </c>
      <c r="C10" s="35">
        <v>269.43605000000002</v>
      </c>
      <c r="D10" s="35">
        <v>377.40350000000001</v>
      </c>
      <c r="E10" s="35">
        <v>435.39757250000002</v>
      </c>
      <c r="F10" s="35">
        <v>493.39164499999998</v>
      </c>
      <c r="G10" s="35">
        <v>326.74805000000003</v>
      </c>
      <c r="H10" s="35">
        <v>377.40350000000001</v>
      </c>
      <c r="I10" s="35">
        <v>435.39757249999997</v>
      </c>
      <c r="J10" s="35">
        <v>493.39164499999998</v>
      </c>
      <c r="K10" s="6"/>
      <c r="L10" s="6"/>
      <c r="M10" s="6"/>
    </row>
    <row r="11" spans="1:13" x14ac:dyDescent="0.2">
      <c r="A11" s="6"/>
      <c r="B11" s="36" t="s">
        <v>4</v>
      </c>
      <c r="C11" s="35">
        <v>0</v>
      </c>
      <c r="D11" s="35">
        <v>0</v>
      </c>
      <c r="E11" s="35">
        <v>131.155328</v>
      </c>
      <c r="F11" s="35">
        <v>299.19809199999997</v>
      </c>
      <c r="G11" s="35">
        <v>0</v>
      </c>
      <c r="H11" s="35">
        <v>0</v>
      </c>
      <c r="I11" s="35">
        <v>131.155328</v>
      </c>
      <c r="J11" s="35">
        <v>299.19809199999997</v>
      </c>
      <c r="K11" s="6"/>
      <c r="L11" s="6"/>
      <c r="M11" s="6"/>
    </row>
    <row r="12" spans="1:13" x14ac:dyDescent="0.2">
      <c r="A12" s="6"/>
      <c r="B12" s="33" t="s">
        <v>5</v>
      </c>
      <c r="C12" s="35">
        <v>0</v>
      </c>
      <c r="D12" s="35">
        <v>0</v>
      </c>
      <c r="E12" s="35">
        <v>0</v>
      </c>
      <c r="F12" s="35">
        <v>256.08077792</v>
      </c>
      <c r="G12" s="35">
        <v>0</v>
      </c>
      <c r="H12" s="35">
        <v>0</v>
      </c>
      <c r="I12" s="35">
        <v>0</v>
      </c>
      <c r="J12" s="35">
        <v>256.08077792</v>
      </c>
      <c r="K12" s="6"/>
      <c r="L12" s="6"/>
      <c r="M12" s="6"/>
    </row>
    <row r="13" spans="1:13" x14ac:dyDescent="0.2">
      <c r="A13" s="6"/>
      <c r="B13" s="36" t="s">
        <v>6</v>
      </c>
      <c r="C13" s="35">
        <v>0</v>
      </c>
      <c r="D13" s="34">
        <v>32.334570056666671</v>
      </c>
      <c r="E13" s="35">
        <v>64.669140113333341</v>
      </c>
      <c r="F13" s="35">
        <v>97.003710170000005</v>
      </c>
      <c r="G13" s="35">
        <v>0</v>
      </c>
      <c r="H13" s="34">
        <v>32.334570056666671</v>
      </c>
      <c r="I13" s="35">
        <v>64.669140113333341</v>
      </c>
      <c r="J13" s="35">
        <v>97.003710170000005</v>
      </c>
      <c r="K13" s="6"/>
      <c r="L13" s="6"/>
      <c r="M13" s="6"/>
    </row>
    <row r="14" spans="1:13" x14ac:dyDescent="0.2">
      <c r="A14" s="6"/>
      <c r="B14" s="33" t="s">
        <v>7</v>
      </c>
      <c r="C14" s="35">
        <v>0</v>
      </c>
      <c r="D14" s="34">
        <v>115.29373052</v>
      </c>
      <c r="E14" s="35">
        <v>230.58746103999999</v>
      </c>
      <c r="F14" s="35">
        <v>345.88119155999999</v>
      </c>
      <c r="G14" s="35">
        <v>0</v>
      </c>
      <c r="H14" s="35">
        <v>0</v>
      </c>
      <c r="I14" s="35">
        <v>0</v>
      </c>
      <c r="J14" s="35">
        <v>0</v>
      </c>
      <c r="K14" s="6"/>
      <c r="L14" s="6"/>
      <c r="M14" s="6"/>
    </row>
    <row r="15" spans="1:13" x14ac:dyDescent="0.2">
      <c r="A15" s="6"/>
      <c r="B15" s="37" t="s">
        <v>8</v>
      </c>
      <c r="C15" s="38">
        <v>0</v>
      </c>
      <c r="D15" s="38">
        <v>0</v>
      </c>
      <c r="E15" s="38">
        <v>0</v>
      </c>
      <c r="F15" s="38">
        <v>0</v>
      </c>
      <c r="G15" s="38">
        <v>0</v>
      </c>
      <c r="H15" s="38">
        <v>0</v>
      </c>
      <c r="I15" s="38">
        <v>0</v>
      </c>
      <c r="J15" s="38">
        <v>0</v>
      </c>
      <c r="K15" s="6"/>
      <c r="L15" s="6"/>
      <c r="M15" s="6"/>
    </row>
    <row r="16" spans="1:13" x14ac:dyDescent="0.2">
      <c r="A16" s="6"/>
      <c r="B16" s="39" t="s">
        <v>9</v>
      </c>
      <c r="C16" s="40">
        <f t="shared" ref="C16:J16" si="0">SUM(C7:C15)</f>
        <v>766.95861666666701</v>
      </c>
      <c r="D16" s="40">
        <f t="shared" si="0"/>
        <v>1146.0408439099997</v>
      </c>
      <c r="E16" s="40">
        <f t="shared" si="0"/>
        <v>1397.1322836533332</v>
      </c>
      <c r="F16" s="40">
        <f t="shared" si="0"/>
        <v>1821.3636547166668</v>
      </c>
      <c r="G16" s="40">
        <f t="shared" si="0"/>
        <v>1039.9756833333331</v>
      </c>
      <c r="H16" s="40">
        <f t="shared" si="0"/>
        <v>1260.6533600566668</v>
      </c>
      <c r="I16" s="40">
        <f t="shared" si="0"/>
        <v>1520.0718359466666</v>
      </c>
      <c r="J16" s="40">
        <f t="shared" si="0"/>
        <v>1921.2280664899995</v>
      </c>
      <c r="K16" s="6"/>
      <c r="L16" s="6"/>
      <c r="M16" s="6"/>
    </row>
    <row r="17" spans="1:13" x14ac:dyDescent="0.2">
      <c r="A17" s="6"/>
      <c r="B17" s="41" t="s">
        <v>10</v>
      </c>
      <c r="C17" s="42">
        <f>C16</f>
        <v>766.95861666666701</v>
      </c>
      <c r="D17" s="42">
        <f>D16/1.3</f>
        <v>881.56987993076893</v>
      </c>
      <c r="E17" s="42">
        <f>E16/1.6</f>
        <v>873.20767728333317</v>
      </c>
      <c r="F17" s="42">
        <f>F16/1.9</f>
        <v>958.61244985087728</v>
      </c>
      <c r="G17" s="42">
        <f>G16/1.5</f>
        <v>693.31712222222211</v>
      </c>
      <c r="H17" s="42">
        <f>H16/1.8</f>
        <v>700.36297780925929</v>
      </c>
      <c r="I17" s="42">
        <f>I16/2.1</f>
        <v>723.8437314031745</v>
      </c>
      <c r="J17" s="42">
        <f>J16/2.4</f>
        <v>800.5116943708332</v>
      </c>
      <c r="K17" s="6"/>
      <c r="L17" s="6"/>
      <c r="M17" s="6"/>
    </row>
    <row r="18" spans="1:13" ht="16.5" customHeight="1" x14ac:dyDescent="0.2">
      <c r="A18" s="6"/>
      <c r="B18" s="43" t="s">
        <v>71</v>
      </c>
      <c r="C18" s="44">
        <f t="shared" ref="C18:J18" si="1">C17/1067*100</f>
        <v>71.879907841299627</v>
      </c>
      <c r="D18" s="44">
        <f t="shared" si="1"/>
        <v>82.6213570694254</v>
      </c>
      <c r="E18" s="44">
        <f t="shared" si="1"/>
        <v>81.837645481099642</v>
      </c>
      <c r="F18" s="44">
        <f t="shared" si="1"/>
        <v>89.841841598020366</v>
      </c>
      <c r="G18" s="44">
        <f t="shared" si="1"/>
        <v>64.978174528793076</v>
      </c>
      <c r="H18" s="44">
        <f t="shared" si="1"/>
        <v>65.638517133013991</v>
      </c>
      <c r="I18" s="44">
        <f t="shared" si="1"/>
        <v>67.839150084646164</v>
      </c>
      <c r="J18" s="44">
        <f t="shared" si="1"/>
        <v>75.024526182833469</v>
      </c>
      <c r="K18" s="6"/>
      <c r="L18" s="6"/>
      <c r="M18" s="6"/>
    </row>
    <row r="19" spans="1:13" x14ac:dyDescent="0.2">
      <c r="A19" s="6"/>
      <c r="B19" s="6"/>
      <c r="C19" s="6"/>
      <c r="D19" s="6"/>
      <c r="E19" s="6"/>
      <c r="F19" s="6"/>
      <c r="G19" s="6"/>
      <c r="H19" s="6"/>
      <c r="I19" s="6"/>
      <c r="J19" s="6"/>
      <c r="K19" s="6"/>
      <c r="L19" s="6"/>
      <c r="M19" s="6"/>
    </row>
    <row r="20" spans="1:13" ht="108" customHeight="1" x14ac:dyDescent="0.2">
      <c r="A20" s="6"/>
      <c r="B20" s="95" t="s">
        <v>72</v>
      </c>
      <c r="C20" s="95"/>
      <c r="D20" s="95"/>
      <c r="E20" s="95"/>
      <c r="F20" s="95"/>
      <c r="G20" s="95"/>
      <c r="H20" s="95"/>
      <c r="I20" s="95"/>
      <c r="J20" s="95"/>
      <c r="K20" s="6"/>
      <c r="L20" s="6"/>
      <c r="M20" s="6"/>
    </row>
    <row r="21" spans="1:13" x14ac:dyDescent="0.2">
      <c r="A21" s="6"/>
      <c r="B21" s="141"/>
      <c r="C21" s="6"/>
      <c r="D21" s="6"/>
      <c r="E21" s="6"/>
      <c r="F21" s="6"/>
      <c r="G21" s="6"/>
      <c r="H21" s="6"/>
      <c r="I21" s="6"/>
      <c r="J21" s="6"/>
      <c r="K21" s="6"/>
      <c r="L21" s="6"/>
      <c r="M21" s="6"/>
    </row>
    <row r="22" spans="1:13" x14ac:dyDescent="0.2">
      <c r="A22" s="6"/>
      <c r="B22" s="142"/>
      <c r="C22" s="142"/>
      <c r="D22" s="142"/>
      <c r="E22" s="142"/>
      <c r="F22" s="142"/>
      <c r="G22" s="142"/>
      <c r="H22" s="142"/>
      <c r="I22" s="142"/>
      <c r="J22" s="142"/>
      <c r="K22" s="142"/>
      <c r="L22" s="142"/>
      <c r="M22" s="142"/>
    </row>
    <row r="23" spans="1:13" x14ac:dyDescent="0.2">
      <c r="B23" s="106"/>
      <c r="C23" s="106"/>
      <c r="D23" s="106"/>
      <c r="E23" s="106"/>
      <c r="F23" s="106"/>
      <c r="G23" s="106"/>
      <c r="H23" s="106"/>
      <c r="I23" s="106"/>
      <c r="J23" s="106"/>
      <c r="K23" s="106"/>
    </row>
    <row r="24" spans="1:13" x14ac:dyDescent="0.2">
      <c r="B24" s="106"/>
      <c r="C24" s="106"/>
      <c r="D24" s="106"/>
      <c r="E24" s="106"/>
      <c r="F24" s="106"/>
      <c r="G24" s="106"/>
      <c r="H24" s="106"/>
      <c r="I24" s="106"/>
      <c r="J24" s="106"/>
      <c r="K24" s="106"/>
    </row>
  </sheetData>
  <mergeCells count="8">
    <mergeCell ref="B2:J2"/>
    <mergeCell ref="B23:K24"/>
    <mergeCell ref="B4:B6"/>
    <mergeCell ref="C4:F4"/>
    <mergeCell ref="G4:J4"/>
    <mergeCell ref="C5:J5"/>
    <mergeCell ref="B22:M22"/>
    <mergeCell ref="B20:J20"/>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26"/>
  <sheetViews>
    <sheetView showGridLines="0" workbookViewId="0">
      <selection activeCell="B18" sqref="B18"/>
    </sheetView>
  </sheetViews>
  <sheetFormatPr baseColWidth="10" defaultRowHeight="15" x14ac:dyDescent="0.2"/>
  <cols>
    <col min="2" max="2" width="39.5" customWidth="1"/>
    <col min="7" max="7" width="12" customWidth="1"/>
    <col min="8" max="8" width="12.6640625" customWidth="1"/>
    <col min="9" max="9" width="12.33203125" customWidth="1"/>
    <col min="10" max="10" width="12" customWidth="1"/>
  </cols>
  <sheetData>
    <row r="2" spans="1:18" ht="84" customHeight="1" x14ac:dyDescent="0.2">
      <c r="B2" s="105" t="s">
        <v>51</v>
      </c>
      <c r="C2" s="105"/>
      <c r="D2" s="105"/>
      <c r="E2" s="105"/>
      <c r="F2" s="105"/>
      <c r="G2" s="105"/>
      <c r="H2" s="105"/>
      <c r="I2" s="105"/>
      <c r="J2" s="105"/>
    </row>
    <row r="3" spans="1:18" x14ac:dyDescent="0.2">
      <c r="J3" t="s">
        <v>39</v>
      </c>
    </row>
    <row r="4" spans="1:18" x14ac:dyDescent="0.2">
      <c r="A4" s="6"/>
      <c r="B4" s="112"/>
      <c r="C4" s="100" t="s">
        <v>0</v>
      </c>
      <c r="D4" s="100"/>
      <c r="E4" s="100"/>
      <c r="F4" s="100"/>
      <c r="G4" s="100" t="s">
        <v>1</v>
      </c>
      <c r="H4" s="100"/>
      <c r="I4" s="100"/>
      <c r="J4" s="100"/>
    </row>
    <row r="5" spans="1:18" x14ac:dyDescent="0.2">
      <c r="A5" s="6"/>
      <c r="B5" s="113"/>
      <c r="C5" s="109" t="s">
        <v>11</v>
      </c>
      <c r="D5" s="110"/>
      <c r="E5" s="110"/>
      <c r="F5" s="110"/>
      <c r="G5" s="110"/>
      <c r="H5" s="110"/>
      <c r="I5" s="110"/>
      <c r="J5" s="111"/>
    </row>
    <row r="6" spans="1:18" x14ac:dyDescent="0.2">
      <c r="A6" s="6"/>
      <c r="B6" s="114"/>
      <c r="C6" s="7">
        <v>0</v>
      </c>
      <c r="D6" s="7">
        <v>1</v>
      </c>
      <c r="E6" s="7">
        <v>2</v>
      </c>
      <c r="F6" s="7">
        <v>3</v>
      </c>
      <c r="G6" s="7">
        <v>0</v>
      </c>
      <c r="H6" s="7">
        <v>1</v>
      </c>
      <c r="I6" s="7">
        <v>2</v>
      </c>
      <c r="J6" s="7">
        <v>3</v>
      </c>
    </row>
    <row r="7" spans="1:18" x14ac:dyDescent="0.2">
      <c r="A7" s="6"/>
      <c r="B7" s="31" t="s">
        <v>46</v>
      </c>
      <c r="C7" s="32">
        <v>1204.1781169999992</v>
      </c>
      <c r="D7" s="32">
        <v>1204.1781169999992</v>
      </c>
      <c r="E7" s="32">
        <v>1204.1781169999992</v>
      </c>
      <c r="F7" s="32">
        <v>1204.1781169999992</v>
      </c>
      <c r="G7" s="32">
        <v>1204.1781169999992</v>
      </c>
      <c r="H7" s="32">
        <v>1204.1781169999992</v>
      </c>
      <c r="I7" s="32">
        <v>1204.1781169999992</v>
      </c>
      <c r="J7" s="32">
        <v>1204.1781169999992</v>
      </c>
    </row>
    <row r="8" spans="1:18" x14ac:dyDescent="0.2">
      <c r="A8" s="6"/>
      <c r="B8" s="33" t="s">
        <v>38</v>
      </c>
      <c r="C8" s="34">
        <v>0</v>
      </c>
      <c r="D8" s="34">
        <v>0</v>
      </c>
      <c r="E8" s="35">
        <v>0</v>
      </c>
      <c r="F8" s="35">
        <v>0</v>
      </c>
      <c r="G8" s="35">
        <v>0</v>
      </c>
      <c r="H8" s="35">
        <v>0</v>
      </c>
      <c r="I8" s="35">
        <v>0</v>
      </c>
      <c r="J8" s="35">
        <v>0</v>
      </c>
    </row>
    <row r="9" spans="1:18" x14ac:dyDescent="0.2">
      <c r="A9" s="6"/>
      <c r="B9" s="33" t="s">
        <v>44</v>
      </c>
      <c r="C9" s="34">
        <v>241.21651763537656</v>
      </c>
      <c r="D9" s="34">
        <v>292.14759258537703</v>
      </c>
      <c r="E9" s="34">
        <v>203.24947877537622</v>
      </c>
      <c r="F9" s="34">
        <v>0</v>
      </c>
      <c r="G9" s="34">
        <v>418.13145335357427</v>
      </c>
      <c r="H9" s="34">
        <v>517.26402423537638</v>
      </c>
      <c r="I9" s="35">
        <v>551.40513287537624</v>
      </c>
      <c r="J9" s="34">
        <v>433.87014037837639</v>
      </c>
    </row>
    <row r="10" spans="1:18" x14ac:dyDescent="0.2">
      <c r="A10" s="6"/>
      <c r="B10" s="36" t="s">
        <v>3</v>
      </c>
      <c r="C10" s="35">
        <v>0</v>
      </c>
      <c r="D10" s="35">
        <v>216.19152201714712</v>
      </c>
      <c r="E10" s="35">
        <v>296.05489861515503</v>
      </c>
      <c r="F10" s="35">
        <v>380.29923535347604</v>
      </c>
      <c r="G10" s="35">
        <v>97.976044504324008</v>
      </c>
      <c r="H10" s="35">
        <v>216.19152201714712</v>
      </c>
      <c r="I10" s="35">
        <v>296.0548986151548</v>
      </c>
      <c r="J10" s="35">
        <v>380.29923535347604</v>
      </c>
    </row>
    <row r="11" spans="1:18" x14ac:dyDescent="0.2">
      <c r="A11" s="6"/>
      <c r="B11" s="24" t="s">
        <v>4</v>
      </c>
      <c r="C11" s="35">
        <v>0</v>
      </c>
      <c r="D11" s="35">
        <v>0</v>
      </c>
      <c r="E11" s="35">
        <v>131.155328</v>
      </c>
      <c r="F11" s="35">
        <v>299.19809199999997</v>
      </c>
      <c r="G11" s="35">
        <v>0</v>
      </c>
      <c r="H11" s="35">
        <v>0</v>
      </c>
      <c r="I11" s="35">
        <v>131.155328</v>
      </c>
      <c r="J11" s="35">
        <v>299.19809199999997</v>
      </c>
    </row>
    <row r="12" spans="1:18" x14ac:dyDescent="0.2">
      <c r="A12" s="6"/>
      <c r="B12" s="24" t="s">
        <v>5</v>
      </c>
      <c r="C12" s="35">
        <v>0</v>
      </c>
      <c r="D12" s="35">
        <v>0</v>
      </c>
      <c r="E12" s="35">
        <v>0</v>
      </c>
      <c r="F12" s="35">
        <v>256.08077792</v>
      </c>
      <c r="G12" s="35">
        <v>0</v>
      </c>
      <c r="H12" s="35">
        <v>0</v>
      </c>
      <c r="I12" s="35">
        <v>0</v>
      </c>
      <c r="J12" s="35">
        <v>256.08077792</v>
      </c>
    </row>
    <row r="13" spans="1:18" x14ac:dyDescent="0.2">
      <c r="A13" s="6"/>
      <c r="B13" s="24" t="s">
        <v>6</v>
      </c>
      <c r="C13" s="35">
        <v>0</v>
      </c>
      <c r="D13" s="34">
        <v>32.334570056666671</v>
      </c>
      <c r="E13" s="35">
        <v>64.669140113333341</v>
      </c>
      <c r="F13" s="35">
        <v>97.003710170000005</v>
      </c>
      <c r="G13" s="35">
        <v>0</v>
      </c>
      <c r="H13" s="34">
        <v>32.334570056666699</v>
      </c>
      <c r="I13" s="35">
        <v>64.669140113333341</v>
      </c>
      <c r="J13" s="35">
        <v>97.003710170000005</v>
      </c>
    </row>
    <row r="14" spans="1:18" x14ac:dyDescent="0.2">
      <c r="A14" s="6"/>
      <c r="B14" s="24" t="s">
        <v>7</v>
      </c>
      <c r="C14" s="35">
        <v>0</v>
      </c>
      <c r="D14" s="34">
        <v>115.29373052</v>
      </c>
      <c r="E14" s="35">
        <v>230.58746103999999</v>
      </c>
      <c r="F14" s="35">
        <v>345.88119155999999</v>
      </c>
      <c r="G14" s="35">
        <v>0</v>
      </c>
      <c r="H14" s="34">
        <v>0</v>
      </c>
      <c r="I14" s="35">
        <v>0</v>
      </c>
      <c r="J14" s="35">
        <v>0</v>
      </c>
    </row>
    <row r="15" spans="1:18" x14ac:dyDescent="0.2">
      <c r="A15" s="6"/>
      <c r="B15" s="24" t="s">
        <v>8</v>
      </c>
      <c r="C15" s="35">
        <v>0</v>
      </c>
      <c r="D15" s="34">
        <v>0</v>
      </c>
      <c r="E15" s="35">
        <v>0</v>
      </c>
      <c r="F15" s="35">
        <v>0</v>
      </c>
      <c r="G15" s="35">
        <v>0</v>
      </c>
      <c r="H15" s="34">
        <v>0</v>
      </c>
      <c r="I15" s="35">
        <v>0</v>
      </c>
      <c r="J15" s="35">
        <v>0</v>
      </c>
      <c r="L15" s="2"/>
      <c r="M15" s="2"/>
      <c r="N15" s="2"/>
      <c r="O15" s="2"/>
      <c r="P15" s="2"/>
      <c r="Q15" s="2"/>
      <c r="R15" s="2"/>
    </row>
    <row r="16" spans="1:18" x14ac:dyDescent="0.2">
      <c r="A16" s="6"/>
      <c r="B16" s="45" t="s">
        <v>9</v>
      </c>
      <c r="C16" s="38">
        <f t="shared" ref="C16:J16" si="0">SUM(C7:C15)</f>
        <v>1445.3946346353757</v>
      </c>
      <c r="D16" s="38">
        <f t="shared" si="0"/>
        <v>1860.14553217919</v>
      </c>
      <c r="E16" s="38">
        <f t="shared" si="0"/>
        <v>2129.8944235438639</v>
      </c>
      <c r="F16" s="38">
        <f t="shared" si="0"/>
        <v>2582.6411240034749</v>
      </c>
      <c r="G16" s="38">
        <f t="shared" si="0"/>
        <v>1720.2856148578974</v>
      </c>
      <c r="H16" s="38">
        <f t="shared" si="0"/>
        <v>1969.9682333091894</v>
      </c>
      <c r="I16" s="38">
        <f t="shared" si="0"/>
        <v>2247.4626166038638</v>
      </c>
      <c r="J16" s="38">
        <f t="shared" si="0"/>
        <v>2670.6300728218516</v>
      </c>
    </row>
    <row r="17" spans="1:11" x14ac:dyDescent="0.2">
      <c r="A17" s="6"/>
      <c r="B17" s="46" t="s">
        <v>10</v>
      </c>
      <c r="C17" s="42">
        <f>C16</f>
        <v>1445.3946346353757</v>
      </c>
      <c r="D17" s="42">
        <f>D16/1.3</f>
        <v>1430.8811785993769</v>
      </c>
      <c r="E17" s="42">
        <f>E16/1.6</f>
        <v>1331.1840147149148</v>
      </c>
      <c r="F17" s="42">
        <f>F16/1.9</f>
        <v>1359.2848021070922</v>
      </c>
      <c r="G17" s="42">
        <f>G16/1.5</f>
        <v>1146.8570765719317</v>
      </c>
      <c r="H17" s="42">
        <f>H16/1.8</f>
        <v>1094.4267962828831</v>
      </c>
      <c r="I17" s="42">
        <f>I16/2.1</f>
        <v>1070.2202936208876</v>
      </c>
      <c r="J17" s="42">
        <f>J16/2.4</f>
        <v>1112.7625303424381</v>
      </c>
    </row>
    <row r="18" spans="1:11" ht="15.75" customHeight="1" x14ac:dyDescent="0.2">
      <c r="A18" s="6"/>
      <c r="B18" s="47" t="s">
        <v>73</v>
      </c>
      <c r="C18" s="48">
        <f t="shared" ref="C18:J18" si="1">C17/1067*100</f>
        <v>135.46341467997897</v>
      </c>
      <c r="D18" s="48">
        <f t="shared" si="1"/>
        <v>134.10320324267823</v>
      </c>
      <c r="E18" s="48">
        <f t="shared" si="1"/>
        <v>124.75951403138845</v>
      </c>
      <c r="F18" s="48">
        <f t="shared" si="1"/>
        <v>127.39313984133949</v>
      </c>
      <c r="G18" s="48">
        <f t="shared" si="1"/>
        <v>107.48426209671338</v>
      </c>
      <c r="H18" s="48">
        <f t="shared" si="1"/>
        <v>102.57045888311931</v>
      </c>
      <c r="I18" s="48">
        <f t="shared" si="1"/>
        <v>100.30180821189198</v>
      </c>
      <c r="J18" s="48">
        <f t="shared" si="1"/>
        <v>104.28889693931005</v>
      </c>
    </row>
    <row r="19" spans="1:11" x14ac:dyDescent="0.2">
      <c r="A19" s="6"/>
      <c r="B19" s="6"/>
      <c r="C19" s="6"/>
      <c r="D19" s="6"/>
      <c r="E19" s="6"/>
      <c r="F19" s="6"/>
      <c r="G19" s="6"/>
      <c r="H19" s="6"/>
      <c r="I19" s="6"/>
      <c r="J19" s="6"/>
    </row>
    <row r="20" spans="1:11" ht="15" customHeight="1" x14ac:dyDescent="0.2">
      <c r="A20" s="6"/>
      <c r="B20" s="93" t="s">
        <v>52</v>
      </c>
      <c r="C20" s="93"/>
      <c r="D20" s="93"/>
      <c r="E20" s="93"/>
      <c r="F20" s="93"/>
      <c r="G20" s="93"/>
      <c r="H20" s="93"/>
      <c r="I20" s="93"/>
      <c r="J20" s="93"/>
      <c r="K20" s="1"/>
    </row>
    <row r="21" spans="1:11" x14ac:dyDescent="0.2">
      <c r="A21" s="6"/>
      <c r="B21" s="93"/>
      <c r="C21" s="93"/>
      <c r="D21" s="93"/>
      <c r="E21" s="93"/>
      <c r="F21" s="93"/>
      <c r="G21" s="93"/>
      <c r="H21" s="93"/>
      <c r="I21" s="93"/>
      <c r="J21" s="93"/>
      <c r="K21" s="1"/>
    </row>
    <row r="22" spans="1:11" x14ac:dyDescent="0.2">
      <c r="A22" s="6"/>
      <c r="B22" s="93"/>
      <c r="C22" s="93"/>
      <c r="D22" s="93"/>
      <c r="E22" s="93"/>
      <c r="F22" s="93"/>
      <c r="G22" s="93"/>
      <c r="H22" s="93"/>
      <c r="I22" s="93"/>
      <c r="J22" s="93"/>
      <c r="K22" s="1"/>
    </row>
    <row r="23" spans="1:11" x14ac:dyDescent="0.2">
      <c r="A23" s="6"/>
      <c r="B23" s="93"/>
      <c r="C23" s="93"/>
      <c r="D23" s="93"/>
      <c r="E23" s="93"/>
      <c r="F23" s="93"/>
      <c r="G23" s="93"/>
      <c r="H23" s="93"/>
      <c r="I23" s="93"/>
      <c r="J23" s="93"/>
      <c r="K23" s="1"/>
    </row>
    <row r="24" spans="1:11" x14ac:dyDescent="0.2">
      <c r="A24" s="6"/>
      <c r="B24" s="93"/>
      <c r="C24" s="93"/>
      <c r="D24" s="93"/>
      <c r="E24" s="93"/>
      <c r="F24" s="93"/>
      <c r="G24" s="93"/>
      <c r="H24" s="93"/>
      <c r="I24" s="93"/>
      <c r="J24" s="93"/>
    </row>
    <row r="25" spans="1:11" x14ac:dyDescent="0.2">
      <c r="A25" s="6"/>
      <c r="B25" s="93"/>
      <c r="C25" s="93"/>
      <c r="D25" s="93"/>
      <c r="E25" s="93"/>
      <c r="F25" s="93"/>
      <c r="G25" s="93"/>
      <c r="H25" s="93"/>
      <c r="I25" s="93"/>
      <c r="J25" s="93"/>
    </row>
    <row r="26" spans="1:11" ht="21.75" customHeight="1" x14ac:dyDescent="0.2">
      <c r="A26" s="6"/>
      <c r="B26" s="93"/>
      <c r="C26" s="93"/>
      <c r="D26" s="93"/>
      <c r="E26" s="93"/>
      <c r="F26" s="93"/>
      <c r="G26" s="93"/>
      <c r="H26" s="93"/>
      <c r="I26" s="93"/>
      <c r="J26" s="93"/>
    </row>
  </sheetData>
  <mergeCells count="6">
    <mergeCell ref="B2:J2"/>
    <mergeCell ref="B20:J26"/>
    <mergeCell ref="B4:B6"/>
    <mergeCell ref="C4:F4"/>
    <mergeCell ref="G4:J4"/>
    <mergeCell ref="C5:J5"/>
  </mergeCells>
  <pageMargins left="0.7" right="0.7" top="0.75" bottom="0.75" header="0.3" footer="0.3"/>
  <ignoredErrors>
    <ignoredError sqref="C16:J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9"/>
  <sheetViews>
    <sheetView showGridLines="0" topLeftCell="A4" workbookViewId="0">
      <selection activeCell="M13" sqref="M13"/>
    </sheetView>
  </sheetViews>
  <sheetFormatPr baseColWidth="10" defaultRowHeight="15" x14ac:dyDescent="0.2"/>
  <cols>
    <col min="3" max="3" width="17" customWidth="1"/>
  </cols>
  <sheetData>
    <row r="1" spans="1:14" x14ac:dyDescent="0.2">
      <c r="A1" s="6"/>
      <c r="B1" s="6"/>
      <c r="C1" s="6"/>
      <c r="D1" s="6"/>
      <c r="E1" s="6"/>
      <c r="F1" s="6"/>
      <c r="G1" s="6"/>
      <c r="H1" s="6"/>
      <c r="I1" s="6"/>
      <c r="J1" s="6"/>
      <c r="K1" s="6"/>
      <c r="L1" s="6"/>
      <c r="M1" s="6"/>
      <c r="N1" s="6"/>
    </row>
    <row r="2" spans="1:14" ht="34" customHeight="1" x14ac:dyDescent="0.2">
      <c r="A2" s="6"/>
      <c r="B2" s="92" t="s">
        <v>61</v>
      </c>
      <c r="C2" s="92"/>
      <c r="D2" s="92"/>
      <c r="E2" s="92"/>
      <c r="F2" s="92"/>
      <c r="G2" s="92"/>
      <c r="H2" s="92"/>
      <c r="I2" s="92"/>
      <c r="J2" s="92"/>
      <c r="K2" s="92"/>
      <c r="L2" s="6"/>
      <c r="M2" s="6"/>
      <c r="N2" s="6"/>
    </row>
    <row r="3" spans="1:14" x14ac:dyDescent="0.2">
      <c r="A3" s="6"/>
      <c r="B3" s="6"/>
      <c r="C3" s="6"/>
      <c r="D3" s="6"/>
      <c r="E3" s="6"/>
      <c r="F3" s="6"/>
      <c r="G3" s="6"/>
      <c r="H3" s="6"/>
      <c r="I3" s="6"/>
      <c r="J3" s="6"/>
      <c r="K3" s="6"/>
      <c r="L3" s="6"/>
      <c r="M3" s="6"/>
      <c r="N3" s="6"/>
    </row>
    <row r="4" spans="1:14" x14ac:dyDescent="0.2">
      <c r="A4" s="6"/>
      <c r="B4" s="117" t="s">
        <v>47</v>
      </c>
      <c r="C4" s="118"/>
      <c r="D4" s="123" t="s">
        <v>0</v>
      </c>
      <c r="E4" s="124"/>
      <c r="F4" s="124"/>
      <c r="G4" s="125"/>
      <c r="H4" s="123" t="s">
        <v>1</v>
      </c>
      <c r="I4" s="124"/>
      <c r="J4" s="124"/>
      <c r="K4" s="125"/>
      <c r="L4" s="6"/>
      <c r="M4" s="6"/>
      <c r="N4" s="6"/>
    </row>
    <row r="5" spans="1:14" x14ac:dyDescent="0.2">
      <c r="A5" s="6"/>
      <c r="B5" s="119"/>
      <c r="C5" s="120"/>
      <c r="D5" s="123" t="s">
        <v>11</v>
      </c>
      <c r="E5" s="124"/>
      <c r="F5" s="124"/>
      <c r="G5" s="124"/>
      <c r="H5" s="124"/>
      <c r="I5" s="124"/>
      <c r="J5" s="124"/>
      <c r="K5" s="125"/>
      <c r="L5" s="6"/>
      <c r="M5" s="6"/>
      <c r="N5" s="6"/>
    </row>
    <row r="6" spans="1:14" x14ac:dyDescent="0.2">
      <c r="A6" s="6"/>
      <c r="B6" s="121"/>
      <c r="C6" s="122"/>
      <c r="D6" s="51">
        <v>0</v>
      </c>
      <c r="E6" s="51">
        <v>1</v>
      </c>
      <c r="F6" s="51">
        <v>2</v>
      </c>
      <c r="G6" s="51">
        <v>3</v>
      </c>
      <c r="H6" s="51">
        <v>0</v>
      </c>
      <c r="I6" s="51">
        <v>1</v>
      </c>
      <c r="J6" s="51">
        <v>2</v>
      </c>
      <c r="K6" s="51">
        <v>3</v>
      </c>
      <c r="L6" s="6"/>
      <c r="M6" s="6"/>
      <c r="N6" s="6"/>
    </row>
    <row r="7" spans="1:14" ht="24" customHeight="1" x14ac:dyDescent="0.2">
      <c r="A7" s="6"/>
      <c r="B7" s="115">
        <v>0</v>
      </c>
      <c r="C7" s="49" t="s">
        <v>23</v>
      </c>
      <c r="D7" s="52">
        <v>766.95861666666701</v>
      </c>
      <c r="E7" s="52">
        <v>881.56987993076916</v>
      </c>
      <c r="F7" s="52">
        <v>873.20767728333328</v>
      </c>
      <c r="G7" s="52">
        <v>958.61244985087717</v>
      </c>
      <c r="H7" s="52">
        <v>693.31712222222222</v>
      </c>
      <c r="I7" s="52">
        <v>700.36297780925929</v>
      </c>
      <c r="J7" s="52">
        <v>723.8437314031745</v>
      </c>
      <c r="K7" s="52">
        <v>800.5116943708332</v>
      </c>
      <c r="L7" s="6"/>
      <c r="M7" s="6"/>
      <c r="N7" s="6"/>
    </row>
    <row r="8" spans="1:14" ht="26.25" customHeight="1" x14ac:dyDescent="0.2">
      <c r="A8" s="6"/>
      <c r="B8" s="116"/>
      <c r="C8" s="50" t="s">
        <v>24</v>
      </c>
      <c r="D8" s="53">
        <f t="shared" ref="D8:K8" si="0">(D7-D11)/D11*100</f>
        <v>-46.937770606838974</v>
      </c>
      <c r="E8" s="53">
        <f t="shared" si="0"/>
        <v>-38.389721444676695</v>
      </c>
      <c r="F8" s="53">
        <f t="shared" si="0"/>
        <v>-34.403683665752347</v>
      </c>
      <c r="G8" s="53">
        <f t="shared" si="0"/>
        <v>-29.476703604359709</v>
      </c>
      <c r="H8" s="53">
        <f t="shared" si="0"/>
        <v>-39.546336122839726</v>
      </c>
      <c r="I8" s="53">
        <f t="shared" si="0"/>
        <v>-36.006411741015867</v>
      </c>
      <c r="J8" s="53">
        <f t="shared" si="0"/>
        <v>-32.364977965967498</v>
      </c>
      <c r="K8" s="53">
        <f t="shared" si="0"/>
        <v>-28.0608690045947</v>
      </c>
      <c r="L8" s="6"/>
      <c r="M8" s="6"/>
      <c r="N8" s="6"/>
    </row>
    <row r="9" spans="1:14" ht="24" customHeight="1" x14ac:dyDescent="0.2">
      <c r="A9" s="6"/>
      <c r="B9" s="115" t="s">
        <v>12</v>
      </c>
      <c r="C9" s="49" t="s">
        <v>23</v>
      </c>
      <c r="D9" s="54">
        <v>1057.5431797752406</v>
      </c>
      <c r="E9" s="54">
        <v>1148.1221639486469</v>
      </c>
      <c r="F9" s="54">
        <v>1088.1831638390049</v>
      </c>
      <c r="G9" s="54">
        <v>1137.6560461010918</v>
      </c>
      <c r="H9" s="54">
        <v>936.94242492660533</v>
      </c>
      <c r="I9" s="54">
        <v>903.38406339624521</v>
      </c>
      <c r="J9" s="54">
        <v>897.86180476344828</v>
      </c>
      <c r="K9" s="54">
        <v>952.77750856107264</v>
      </c>
      <c r="L9" s="6"/>
      <c r="M9" s="6"/>
      <c r="N9" s="6"/>
    </row>
    <row r="10" spans="1:14" ht="28.5" customHeight="1" x14ac:dyDescent="0.2">
      <c r="A10" s="6"/>
      <c r="B10" s="116"/>
      <c r="C10" s="50" t="s">
        <v>24</v>
      </c>
      <c r="D10" s="55">
        <f t="shared" ref="D10:J10" si="1">(D9-D11)/D11*100</f>
        <v>-26.833602779906553</v>
      </c>
      <c r="E10" s="55">
        <f t="shared" si="1"/>
        <v>-19.76118065425317</v>
      </c>
      <c r="F10" s="55">
        <f t="shared" si="1"/>
        <v>-18.254489851874503</v>
      </c>
      <c r="G10" s="55">
        <f t="shared" si="1"/>
        <v>-16.304806443980183</v>
      </c>
      <c r="H10" s="55">
        <f t="shared" si="1"/>
        <v>-18.303470932296271</v>
      </c>
      <c r="I10" s="55">
        <f t="shared" si="1"/>
        <v>-17.455962658763145</v>
      </c>
      <c r="J10" s="55">
        <f t="shared" si="1"/>
        <v>-16.104954268274692</v>
      </c>
      <c r="K10" s="55">
        <f>(K9-K11)/K11*100</f>
        <v>-14.377283330355509</v>
      </c>
      <c r="L10" s="6"/>
      <c r="M10" s="6"/>
      <c r="N10" s="6"/>
    </row>
    <row r="11" spans="1:14" ht="24.75" customHeight="1" x14ac:dyDescent="0.2">
      <c r="A11" s="6"/>
      <c r="B11" s="49" t="s">
        <v>13</v>
      </c>
      <c r="C11" s="49" t="s">
        <v>23</v>
      </c>
      <c r="D11" s="56">
        <v>1445.39463463538</v>
      </c>
      <c r="E11" s="56">
        <v>1430.8811785993767</v>
      </c>
      <c r="F11" s="56">
        <v>1331.1840147149146</v>
      </c>
      <c r="G11" s="56">
        <v>1359.2848021070922</v>
      </c>
      <c r="H11" s="56">
        <v>1146.8570765719317</v>
      </c>
      <c r="I11" s="56">
        <v>1094.4267962828831</v>
      </c>
      <c r="J11" s="56">
        <v>1070.2202936208873</v>
      </c>
      <c r="K11" s="56">
        <v>1112.7625303424381</v>
      </c>
      <c r="L11" s="6"/>
      <c r="M11" s="6"/>
      <c r="N11" s="6"/>
    </row>
    <row r="12" spans="1:14" x14ac:dyDescent="0.2">
      <c r="A12" s="6"/>
      <c r="B12" s="6"/>
      <c r="C12" s="6"/>
      <c r="D12" s="6"/>
      <c r="E12" s="6"/>
      <c r="F12" s="6"/>
      <c r="G12" s="6"/>
      <c r="H12" s="6"/>
      <c r="I12" s="6"/>
      <c r="J12" s="6"/>
      <c r="K12" s="6"/>
      <c r="L12" s="6"/>
      <c r="M12" s="6"/>
      <c r="N12" s="6"/>
    </row>
    <row r="13" spans="1:14" x14ac:dyDescent="0.2">
      <c r="A13" s="6"/>
      <c r="B13" s="93" t="s">
        <v>74</v>
      </c>
      <c r="C13" s="93"/>
      <c r="D13" s="93"/>
      <c r="E13" s="93"/>
      <c r="F13" s="93"/>
      <c r="G13" s="93"/>
      <c r="H13" s="93"/>
      <c r="I13" s="93"/>
      <c r="J13" s="93"/>
      <c r="K13" s="93"/>
      <c r="L13" s="93"/>
      <c r="M13" s="6"/>
      <c r="N13" s="6"/>
    </row>
    <row r="14" spans="1:14" x14ac:dyDescent="0.2">
      <c r="A14" s="6"/>
      <c r="B14" s="93"/>
      <c r="C14" s="93"/>
      <c r="D14" s="93"/>
      <c r="E14" s="93"/>
      <c r="F14" s="93"/>
      <c r="G14" s="93"/>
      <c r="H14" s="93"/>
      <c r="I14" s="93"/>
      <c r="J14" s="93"/>
      <c r="K14" s="93"/>
      <c r="L14" s="93"/>
      <c r="M14" s="6"/>
      <c r="N14" s="6"/>
    </row>
    <row r="15" spans="1:14" x14ac:dyDescent="0.2">
      <c r="A15" s="6"/>
      <c r="B15" s="93"/>
      <c r="C15" s="93"/>
      <c r="D15" s="93"/>
      <c r="E15" s="93"/>
      <c r="F15" s="93"/>
      <c r="G15" s="93"/>
      <c r="H15" s="93"/>
      <c r="I15" s="93"/>
      <c r="J15" s="93"/>
      <c r="K15" s="93"/>
      <c r="L15" s="93"/>
      <c r="M15" s="6"/>
      <c r="N15" s="6"/>
    </row>
    <row r="16" spans="1:14" ht="37" customHeight="1" x14ac:dyDescent="0.2">
      <c r="A16" s="6"/>
      <c r="B16" s="93"/>
      <c r="C16" s="93"/>
      <c r="D16" s="93"/>
      <c r="E16" s="93"/>
      <c r="F16" s="93"/>
      <c r="G16" s="93"/>
      <c r="H16" s="93"/>
      <c r="I16" s="93"/>
      <c r="J16" s="93"/>
      <c r="K16" s="93"/>
      <c r="L16" s="93"/>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mergeCells count="8">
    <mergeCell ref="B2:K2"/>
    <mergeCell ref="B9:B10"/>
    <mergeCell ref="B13:L16"/>
    <mergeCell ref="B4:C6"/>
    <mergeCell ref="D4:G4"/>
    <mergeCell ref="H4:K4"/>
    <mergeCell ref="D5:K5"/>
    <mergeCell ref="B7:B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90"/>
  <sheetViews>
    <sheetView showGridLines="0" zoomScaleNormal="100" workbookViewId="0">
      <selection activeCell="O62" sqref="O62"/>
    </sheetView>
  </sheetViews>
  <sheetFormatPr baseColWidth="10" defaultRowHeight="15" x14ac:dyDescent="0.2"/>
  <cols>
    <col min="2" max="2" width="16.6640625" customWidth="1"/>
    <col min="3" max="3" width="15.5" style="3" customWidth="1"/>
    <col min="4" max="6" width="15.5" customWidth="1"/>
    <col min="7" max="7" width="17.5" customWidth="1"/>
    <col min="8" max="8" width="16.33203125" customWidth="1"/>
    <col min="9" max="9" width="16.83203125" customWidth="1"/>
    <col min="10" max="10" width="17.1640625" customWidth="1"/>
  </cols>
  <sheetData>
    <row r="1" spans="1:27" x14ac:dyDescent="0.2">
      <c r="A1" s="6"/>
      <c r="B1" s="6"/>
      <c r="C1" s="126" t="s">
        <v>57</v>
      </c>
      <c r="D1" s="93"/>
      <c r="E1" s="93"/>
      <c r="F1" s="93"/>
      <c r="G1" s="93"/>
      <c r="H1" s="93"/>
      <c r="I1" s="93"/>
      <c r="J1" s="93"/>
      <c r="K1" s="93"/>
      <c r="L1" s="93"/>
      <c r="M1" s="93"/>
      <c r="N1" s="93"/>
      <c r="O1" s="93"/>
      <c r="P1" s="6"/>
      <c r="Q1" s="6"/>
      <c r="R1" s="6"/>
      <c r="S1" s="6"/>
      <c r="T1" s="6"/>
      <c r="U1" s="6"/>
      <c r="V1" s="6"/>
      <c r="W1" s="6"/>
      <c r="X1" s="6"/>
      <c r="Y1" s="6"/>
      <c r="Z1" s="6"/>
      <c r="AA1" s="6"/>
    </row>
    <row r="2" spans="1:27" x14ac:dyDescent="0.2">
      <c r="A2" s="6"/>
      <c r="B2" s="6"/>
      <c r="C2" s="93"/>
      <c r="D2" s="93"/>
      <c r="E2" s="93"/>
      <c r="F2" s="93"/>
      <c r="G2" s="93"/>
      <c r="H2" s="93"/>
      <c r="I2" s="93"/>
      <c r="J2" s="93"/>
      <c r="K2" s="93"/>
      <c r="L2" s="93"/>
      <c r="M2" s="93"/>
      <c r="N2" s="93"/>
      <c r="O2" s="93"/>
      <c r="P2" s="6"/>
      <c r="Q2" s="6"/>
      <c r="R2" s="6"/>
      <c r="S2" s="6"/>
      <c r="T2" s="6"/>
      <c r="U2" s="6"/>
      <c r="V2" s="6"/>
      <c r="W2" s="6"/>
      <c r="X2" s="6"/>
      <c r="Y2" s="6"/>
      <c r="Z2" s="6"/>
      <c r="AA2" s="6"/>
    </row>
    <row r="3" spans="1:27" x14ac:dyDescent="0.2">
      <c r="A3" s="6"/>
      <c r="B3" s="6"/>
      <c r="C3" s="87" t="s">
        <v>75</v>
      </c>
      <c r="D3" s="79"/>
      <c r="E3" s="79"/>
      <c r="F3" s="79"/>
      <c r="G3" s="80" t="s">
        <v>76</v>
      </c>
      <c r="H3" s="79"/>
      <c r="I3" s="79"/>
      <c r="J3" s="79"/>
      <c r="K3" s="79"/>
      <c r="L3" s="79"/>
      <c r="M3" s="79"/>
      <c r="N3" s="79"/>
      <c r="O3" s="79"/>
      <c r="P3" s="6"/>
      <c r="Q3" s="6"/>
      <c r="R3" s="6"/>
      <c r="S3" s="6"/>
      <c r="T3" s="6"/>
      <c r="U3" s="6"/>
      <c r="V3" s="6"/>
      <c r="W3" s="6"/>
      <c r="X3" s="6"/>
      <c r="Y3" s="6"/>
      <c r="Z3" s="6"/>
      <c r="AA3" s="6"/>
    </row>
    <row r="4" spans="1:27" ht="27" x14ac:dyDescent="0.2">
      <c r="A4" s="6"/>
      <c r="B4" s="58" t="s">
        <v>48</v>
      </c>
      <c r="C4" s="59" t="s">
        <v>25</v>
      </c>
      <c r="D4" s="39" t="s">
        <v>26</v>
      </c>
      <c r="E4" s="39" t="s">
        <v>27</v>
      </c>
      <c r="F4" s="39" t="s">
        <v>28</v>
      </c>
      <c r="G4" s="39" t="s">
        <v>25</v>
      </c>
      <c r="H4" s="39" t="s">
        <v>26</v>
      </c>
      <c r="I4" s="39" t="s">
        <v>27</v>
      </c>
      <c r="J4" s="39" t="s">
        <v>28</v>
      </c>
      <c r="K4" s="60" t="s">
        <v>53</v>
      </c>
      <c r="L4" s="6"/>
      <c r="M4" s="6"/>
      <c r="N4" s="6"/>
      <c r="O4" s="6"/>
      <c r="P4" s="6"/>
      <c r="Q4" s="6"/>
      <c r="R4" s="6"/>
      <c r="S4" s="6"/>
      <c r="T4" s="6"/>
      <c r="U4" s="6"/>
      <c r="V4" s="6"/>
      <c r="W4" s="6"/>
      <c r="X4" s="6"/>
      <c r="Y4" s="6"/>
      <c r="Z4" s="6"/>
      <c r="AA4" s="6"/>
    </row>
    <row r="5" spans="1:27" x14ac:dyDescent="0.2">
      <c r="A5" s="6"/>
      <c r="B5" s="61">
        <v>0</v>
      </c>
      <c r="C5" s="62">
        <v>766.95861666666656</v>
      </c>
      <c r="D5" s="63">
        <v>881.56987993076916</v>
      </c>
      <c r="E5" s="63">
        <v>873.20767728333328</v>
      </c>
      <c r="F5" s="63">
        <v>958.61244985087717</v>
      </c>
      <c r="G5" s="63">
        <v>693.31712222222222</v>
      </c>
      <c r="H5" s="63">
        <v>700.36297780925929</v>
      </c>
      <c r="I5" s="63">
        <v>723.8437314031745</v>
      </c>
      <c r="J5" s="63">
        <v>800.5116943708332</v>
      </c>
      <c r="K5" s="64">
        <v>1067</v>
      </c>
      <c r="L5" s="6"/>
      <c r="M5" s="6"/>
      <c r="N5" s="6"/>
      <c r="O5" s="6"/>
      <c r="P5" s="6"/>
      <c r="Q5" s="6"/>
      <c r="R5" s="6"/>
      <c r="S5" s="6"/>
      <c r="T5" s="6"/>
      <c r="U5" s="6"/>
      <c r="V5" s="6"/>
      <c r="W5" s="6"/>
      <c r="X5" s="6"/>
      <c r="Y5" s="6"/>
      <c r="Z5" s="6"/>
      <c r="AA5" s="6"/>
    </row>
    <row r="6" spans="1:27" x14ac:dyDescent="0.2">
      <c r="A6" s="6"/>
      <c r="B6" s="65">
        <v>2.5000646099806416</v>
      </c>
      <c r="C6" s="62">
        <v>785.23051436949549</v>
      </c>
      <c r="D6" s="63">
        <v>895.6251858560222</v>
      </c>
      <c r="E6" s="63">
        <v>884.62761334760125</v>
      </c>
      <c r="F6" s="63">
        <v>968.2292381155238</v>
      </c>
      <c r="G6" s="63">
        <v>705.4983873574414</v>
      </c>
      <c r="H6" s="63">
        <v>710.51403208860859</v>
      </c>
      <c r="I6" s="63">
        <v>732.54463507118817</v>
      </c>
      <c r="J6" s="63">
        <v>808.12498508034514</v>
      </c>
      <c r="K6" s="64">
        <v>1067</v>
      </c>
      <c r="L6" s="6"/>
      <c r="M6" s="6"/>
      <c r="N6" s="6"/>
      <c r="O6" s="6"/>
      <c r="P6" s="6"/>
      <c r="Q6" s="6"/>
      <c r="R6" s="6"/>
      <c r="S6" s="6"/>
      <c r="T6" s="6"/>
      <c r="U6" s="6"/>
      <c r="V6" s="6"/>
      <c r="W6" s="6"/>
      <c r="X6" s="6"/>
      <c r="Y6" s="6"/>
      <c r="Z6" s="6"/>
      <c r="AA6" s="6"/>
    </row>
    <row r="7" spans="1:27" x14ac:dyDescent="0.2">
      <c r="A7" s="6"/>
      <c r="B7" s="65">
        <v>5.0001292199612832</v>
      </c>
      <c r="C7" s="62">
        <v>803.5024120723242</v>
      </c>
      <c r="D7" s="63">
        <v>909.68049178127501</v>
      </c>
      <c r="E7" s="63">
        <v>896.04754941186923</v>
      </c>
      <c r="F7" s="63">
        <v>977.84602638017054</v>
      </c>
      <c r="G7" s="63">
        <v>717.67965249266069</v>
      </c>
      <c r="H7" s="63">
        <v>720.66508636795788</v>
      </c>
      <c r="I7" s="63">
        <v>741.24553873920195</v>
      </c>
      <c r="J7" s="63">
        <v>815.7382757898572</v>
      </c>
      <c r="K7" s="64">
        <v>1067</v>
      </c>
      <c r="L7" s="6"/>
      <c r="M7" s="6"/>
      <c r="N7" s="6"/>
      <c r="O7" s="6"/>
      <c r="P7" s="6"/>
      <c r="Q7" s="6"/>
      <c r="R7" s="6"/>
      <c r="S7" s="6"/>
      <c r="T7" s="6"/>
      <c r="U7" s="6"/>
      <c r="V7" s="6"/>
      <c r="W7" s="6"/>
      <c r="X7" s="6"/>
      <c r="Y7" s="6"/>
      <c r="Z7" s="6"/>
      <c r="AA7" s="6"/>
    </row>
    <row r="8" spans="1:27" x14ac:dyDescent="0.2">
      <c r="A8" s="6"/>
      <c r="B8" s="65">
        <v>7.5001938299419244</v>
      </c>
      <c r="C8" s="62">
        <v>821.7743097751528</v>
      </c>
      <c r="D8" s="63">
        <v>923.73579770652782</v>
      </c>
      <c r="E8" s="63">
        <v>907.46748547613743</v>
      </c>
      <c r="F8" s="63">
        <v>987.4628146448174</v>
      </c>
      <c r="G8" s="63">
        <v>729.86091762787964</v>
      </c>
      <c r="H8" s="63">
        <v>730.81614064730741</v>
      </c>
      <c r="I8" s="63">
        <v>749.94644240721561</v>
      </c>
      <c r="J8" s="63">
        <v>823.35156649936914</v>
      </c>
      <c r="K8" s="64">
        <v>1067</v>
      </c>
      <c r="L8" s="6"/>
      <c r="M8" s="6"/>
      <c r="N8" s="6"/>
      <c r="O8" s="6"/>
      <c r="P8" s="6"/>
      <c r="Q8" s="6"/>
      <c r="R8" s="6"/>
      <c r="S8" s="6"/>
      <c r="T8" s="6"/>
      <c r="U8" s="6"/>
      <c r="V8" s="6"/>
      <c r="W8" s="6"/>
      <c r="X8" s="6"/>
      <c r="Y8" s="6"/>
      <c r="Z8" s="6"/>
      <c r="AA8" s="6"/>
    </row>
    <row r="9" spans="1:27" x14ac:dyDescent="0.2">
      <c r="A9" s="6"/>
      <c r="B9" s="65">
        <v>10.000258439922566</v>
      </c>
      <c r="C9" s="62">
        <v>840.04620747798174</v>
      </c>
      <c r="D9" s="63">
        <v>937.79110363178074</v>
      </c>
      <c r="E9" s="63">
        <v>918.88742154040494</v>
      </c>
      <c r="F9" s="63">
        <v>997.07960290946414</v>
      </c>
      <c r="G9" s="63">
        <v>742.04218276309894</v>
      </c>
      <c r="H9" s="63">
        <v>740.96719492665648</v>
      </c>
      <c r="I9" s="63">
        <v>758.64734607522939</v>
      </c>
      <c r="J9" s="63">
        <v>830.9648572088812</v>
      </c>
      <c r="K9" s="64">
        <v>1067</v>
      </c>
      <c r="L9" s="6"/>
      <c r="M9" s="6"/>
      <c r="N9" s="6"/>
      <c r="O9" s="6"/>
      <c r="P9" s="6"/>
      <c r="Q9" s="6"/>
      <c r="R9" s="6"/>
      <c r="S9" s="6"/>
      <c r="T9" s="6"/>
      <c r="U9" s="6"/>
      <c r="V9" s="6"/>
      <c r="W9" s="6"/>
      <c r="X9" s="6"/>
      <c r="Y9" s="6"/>
      <c r="Z9" s="6"/>
      <c r="AA9" s="6"/>
    </row>
    <row r="10" spans="1:27" x14ac:dyDescent="0.2">
      <c r="A10" s="6"/>
      <c r="B10" s="65">
        <v>12.500323049903209</v>
      </c>
      <c r="C10" s="62">
        <v>858.31810518081033</v>
      </c>
      <c r="D10" s="63">
        <v>951.84640955703355</v>
      </c>
      <c r="E10" s="63">
        <v>930.30735760467314</v>
      </c>
      <c r="F10" s="63">
        <v>1006.6963911741107</v>
      </c>
      <c r="G10" s="63">
        <v>754.22344789831811</v>
      </c>
      <c r="H10" s="63">
        <v>751.11824920600588</v>
      </c>
      <c r="I10" s="63">
        <v>767.34824974324295</v>
      </c>
      <c r="J10" s="63">
        <v>838.57814791839303</v>
      </c>
      <c r="K10" s="64">
        <v>1067</v>
      </c>
      <c r="L10" s="6"/>
      <c r="M10" s="6"/>
      <c r="N10" s="6"/>
      <c r="O10" s="6"/>
      <c r="P10" s="6"/>
      <c r="Q10" s="6"/>
      <c r="R10" s="6"/>
      <c r="S10" s="6"/>
      <c r="T10" s="6"/>
      <c r="U10" s="6"/>
      <c r="V10" s="6"/>
      <c r="W10" s="6"/>
      <c r="X10" s="6"/>
      <c r="Y10" s="6"/>
      <c r="Z10" s="6"/>
      <c r="AA10" s="6"/>
    </row>
    <row r="11" spans="1:27" x14ac:dyDescent="0.2">
      <c r="A11" s="6"/>
      <c r="B11" s="65">
        <v>15.000387659883849</v>
      </c>
      <c r="C11" s="62">
        <v>876.59000288363904</v>
      </c>
      <c r="D11" s="63">
        <v>965.90171548228648</v>
      </c>
      <c r="E11" s="63">
        <v>941.72729366894112</v>
      </c>
      <c r="F11" s="63">
        <v>1016.3131794387574</v>
      </c>
      <c r="G11" s="63">
        <v>766.40471303353718</v>
      </c>
      <c r="H11" s="63">
        <v>761.26930348535518</v>
      </c>
      <c r="I11" s="63">
        <v>776.04915341125661</v>
      </c>
      <c r="J11" s="63">
        <v>846.19143862790509</v>
      </c>
      <c r="K11" s="64">
        <v>1067</v>
      </c>
      <c r="L11" s="6"/>
      <c r="M11" s="6"/>
      <c r="N11" s="6"/>
      <c r="O11" s="6"/>
      <c r="P11" s="6"/>
      <c r="Q11" s="6"/>
      <c r="R11" s="6"/>
      <c r="S11" s="6"/>
      <c r="T11" s="6"/>
      <c r="U11" s="6"/>
      <c r="V11" s="6"/>
      <c r="W11" s="6"/>
      <c r="X11" s="6"/>
      <c r="Y11" s="6"/>
      <c r="Z11" s="6"/>
      <c r="AA11" s="6"/>
    </row>
    <row r="12" spans="1:27" x14ac:dyDescent="0.2">
      <c r="A12" s="6"/>
      <c r="B12" s="65">
        <v>17.500452269864493</v>
      </c>
      <c r="C12" s="62">
        <v>894.86190058646787</v>
      </c>
      <c r="D12" s="63">
        <v>979.95702140753929</v>
      </c>
      <c r="E12" s="63">
        <v>953.14722973320909</v>
      </c>
      <c r="F12" s="63">
        <v>1025.9299677034041</v>
      </c>
      <c r="G12" s="63">
        <v>778.58597816875647</v>
      </c>
      <c r="H12" s="63">
        <v>771.42035776470436</v>
      </c>
      <c r="I12" s="63">
        <v>784.75005707927039</v>
      </c>
      <c r="J12" s="63">
        <v>853.80472933741714</v>
      </c>
      <c r="K12" s="64">
        <v>1067</v>
      </c>
      <c r="L12" s="6"/>
      <c r="M12" s="6"/>
      <c r="N12" s="6"/>
      <c r="O12" s="6"/>
      <c r="P12" s="6"/>
      <c r="Q12" s="6"/>
      <c r="R12" s="6"/>
      <c r="S12" s="6"/>
      <c r="T12" s="6"/>
      <c r="U12" s="6"/>
      <c r="V12" s="6"/>
      <c r="W12" s="6"/>
      <c r="X12" s="6"/>
      <c r="Y12" s="6"/>
      <c r="Z12" s="6"/>
      <c r="AA12" s="6"/>
    </row>
    <row r="13" spans="1:27" x14ac:dyDescent="0.2">
      <c r="A13" s="6"/>
      <c r="B13" s="65">
        <v>20.000516879845133</v>
      </c>
      <c r="C13" s="62">
        <v>913.13379828929669</v>
      </c>
      <c r="D13" s="63">
        <v>994.0123273327921</v>
      </c>
      <c r="E13" s="63">
        <v>964.56716579747706</v>
      </c>
      <c r="F13" s="63">
        <v>1035.5467559680508</v>
      </c>
      <c r="G13" s="63">
        <v>790.76724330397553</v>
      </c>
      <c r="H13" s="63">
        <v>781.57141204405366</v>
      </c>
      <c r="I13" s="63">
        <v>793.45096074728417</v>
      </c>
      <c r="J13" s="63">
        <v>861.41802004692909</v>
      </c>
      <c r="K13" s="64">
        <v>1067</v>
      </c>
      <c r="L13" s="6"/>
      <c r="M13" s="6"/>
      <c r="N13" s="6"/>
      <c r="O13" s="6"/>
      <c r="P13" s="6"/>
      <c r="Q13" s="6"/>
      <c r="R13" s="6"/>
      <c r="S13" s="6"/>
      <c r="T13" s="6"/>
      <c r="U13" s="6"/>
      <c r="V13" s="6"/>
      <c r="W13" s="6"/>
      <c r="X13" s="6"/>
      <c r="Y13" s="6"/>
      <c r="Z13" s="6"/>
      <c r="AA13" s="6"/>
    </row>
    <row r="14" spans="1:27" x14ac:dyDescent="0.2">
      <c r="A14" s="6"/>
      <c r="B14" s="65">
        <v>22.50058148982578</v>
      </c>
      <c r="C14" s="62">
        <v>931.40569599212529</v>
      </c>
      <c r="D14" s="63">
        <v>1008.0676332580451</v>
      </c>
      <c r="E14" s="63">
        <v>975.9871018617448</v>
      </c>
      <c r="F14" s="63">
        <v>1045.1635442326979</v>
      </c>
      <c r="G14" s="63">
        <v>802.9485084391946</v>
      </c>
      <c r="H14" s="63">
        <v>791.72246632340295</v>
      </c>
      <c r="I14" s="63">
        <v>802.15186441529784</v>
      </c>
      <c r="J14" s="63">
        <v>869.03131075644114</v>
      </c>
      <c r="K14" s="64">
        <v>1067</v>
      </c>
      <c r="L14" s="6"/>
      <c r="M14" s="6"/>
      <c r="N14" s="6"/>
      <c r="O14" s="6"/>
      <c r="P14" s="6"/>
      <c r="Q14" s="6"/>
      <c r="R14" s="6"/>
      <c r="S14" s="6"/>
      <c r="T14" s="6"/>
      <c r="U14" s="6"/>
      <c r="V14" s="6"/>
      <c r="W14" s="6"/>
      <c r="X14" s="6"/>
      <c r="Y14" s="6"/>
      <c r="Z14" s="6"/>
      <c r="AA14" s="6"/>
    </row>
    <row r="15" spans="1:27" x14ac:dyDescent="0.2">
      <c r="A15" s="6"/>
      <c r="B15" s="65">
        <v>25.000646099806417</v>
      </c>
      <c r="C15" s="62">
        <v>949.67759369495411</v>
      </c>
      <c r="D15" s="63">
        <v>1022.1229391832978</v>
      </c>
      <c r="E15" s="63">
        <v>987.407037926013</v>
      </c>
      <c r="F15" s="63">
        <v>1054.7803324973443</v>
      </c>
      <c r="G15" s="63">
        <v>815.12977357441389</v>
      </c>
      <c r="H15" s="63">
        <v>801.87352060275236</v>
      </c>
      <c r="I15" s="63">
        <v>810.85276808331128</v>
      </c>
      <c r="J15" s="63">
        <v>876.64460146595297</v>
      </c>
      <c r="K15" s="64">
        <v>1067</v>
      </c>
      <c r="L15" s="6"/>
      <c r="M15" s="6"/>
      <c r="N15" s="6"/>
      <c r="O15" s="6"/>
      <c r="P15" s="6"/>
      <c r="Q15" s="6"/>
      <c r="R15" s="6"/>
      <c r="S15" s="6"/>
      <c r="T15" s="6"/>
      <c r="U15" s="6"/>
      <c r="V15" s="6"/>
      <c r="W15" s="6"/>
      <c r="X15" s="6"/>
      <c r="Y15" s="6"/>
      <c r="Z15" s="6"/>
      <c r="AA15" s="6"/>
    </row>
    <row r="16" spans="1:27" x14ac:dyDescent="0.2">
      <c r="A16" s="6"/>
      <c r="B16" s="65">
        <v>27.500710709787057</v>
      </c>
      <c r="C16" s="62">
        <v>967.94949139778282</v>
      </c>
      <c r="D16" s="63">
        <v>1036.1782451085508</v>
      </c>
      <c r="E16" s="63">
        <v>998.82697399028098</v>
      </c>
      <c r="F16" s="63">
        <v>1050.3919515184164</v>
      </c>
      <c r="G16" s="63">
        <v>827.31103870963307</v>
      </c>
      <c r="H16" s="63">
        <v>812.02457488210166</v>
      </c>
      <c r="I16" s="63">
        <v>819.55367175132506</v>
      </c>
      <c r="J16" s="63">
        <v>884.2578921754648</v>
      </c>
      <c r="K16" s="64">
        <v>1067</v>
      </c>
      <c r="L16" s="6"/>
      <c r="M16" s="6"/>
      <c r="N16" s="6"/>
      <c r="O16" s="6"/>
      <c r="P16" s="6"/>
      <c r="Q16" s="6"/>
      <c r="R16" s="6"/>
      <c r="S16" s="6"/>
      <c r="T16" s="6"/>
      <c r="U16" s="6"/>
      <c r="V16" s="6"/>
      <c r="W16" s="6"/>
      <c r="X16" s="6"/>
      <c r="Y16" s="6"/>
      <c r="Z16" s="6"/>
      <c r="AA16" s="6"/>
    </row>
    <row r="17" spans="1:27" x14ac:dyDescent="0.2">
      <c r="A17" s="6"/>
      <c r="B17" s="65">
        <v>30.000775319767698</v>
      </c>
      <c r="C17" s="62">
        <v>986.22138910061153</v>
      </c>
      <c r="D17" s="63">
        <v>1050.2335510338037</v>
      </c>
      <c r="E17" s="63">
        <v>1010.2469100545489</v>
      </c>
      <c r="F17" s="63">
        <v>1060.0879620276025</v>
      </c>
      <c r="G17" s="63">
        <v>839.49230384485224</v>
      </c>
      <c r="H17" s="63">
        <v>822.17562916145096</v>
      </c>
      <c r="I17" s="63">
        <v>828.25457541933883</v>
      </c>
      <c r="J17" s="63">
        <v>891.87118288497686</v>
      </c>
      <c r="K17" s="64">
        <v>1067</v>
      </c>
      <c r="L17" s="6"/>
      <c r="M17" s="6"/>
      <c r="N17" s="6"/>
      <c r="O17" s="6"/>
      <c r="P17" s="6"/>
      <c r="Q17" s="6"/>
      <c r="R17" s="6"/>
      <c r="S17" s="6"/>
      <c r="T17" s="6"/>
      <c r="U17" s="6"/>
      <c r="V17" s="6"/>
      <c r="W17" s="6"/>
      <c r="X17" s="6"/>
      <c r="Y17" s="6"/>
      <c r="Z17" s="6"/>
      <c r="AA17" s="6"/>
    </row>
    <row r="18" spans="1:27" x14ac:dyDescent="0.2">
      <c r="A18" s="6"/>
      <c r="B18" s="65">
        <v>32.500839929748345</v>
      </c>
      <c r="C18" s="62">
        <v>1004.4932868034402</v>
      </c>
      <c r="D18" s="63">
        <v>1064.2888569590566</v>
      </c>
      <c r="E18" s="63">
        <v>1021.6668461188169</v>
      </c>
      <c r="F18" s="63">
        <v>1069.7839725367887</v>
      </c>
      <c r="G18" s="63">
        <v>851.67356898007131</v>
      </c>
      <c r="H18" s="63">
        <v>832.32668344080014</v>
      </c>
      <c r="I18" s="63">
        <v>836.9554790873525</v>
      </c>
      <c r="J18" s="63">
        <v>899.48447359448892</v>
      </c>
      <c r="K18" s="64">
        <v>1067</v>
      </c>
      <c r="L18" s="6"/>
      <c r="M18" s="6"/>
      <c r="N18" s="6"/>
      <c r="O18" s="6"/>
      <c r="P18" s="6"/>
      <c r="Q18" s="6"/>
      <c r="R18" s="6"/>
      <c r="S18" s="6"/>
      <c r="T18" s="6"/>
      <c r="U18" s="6"/>
      <c r="V18" s="6"/>
      <c r="W18" s="6"/>
      <c r="X18" s="6"/>
      <c r="Y18" s="6"/>
      <c r="Z18" s="6"/>
      <c r="AA18" s="6"/>
    </row>
    <row r="19" spans="1:27" x14ac:dyDescent="0.2">
      <c r="A19" s="6"/>
      <c r="B19" s="65">
        <v>35.000904539728985</v>
      </c>
      <c r="C19" s="62">
        <v>1022.765184506269</v>
      </c>
      <c r="D19" s="63">
        <v>1078.3441628843093</v>
      </c>
      <c r="E19" s="63">
        <v>1033.0867821830846</v>
      </c>
      <c r="F19" s="63">
        <v>1079.4799830459749</v>
      </c>
      <c r="G19" s="63">
        <v>863.85483411529049</v>
      </c>
      <c r="H19" s="63">
        <v>842.47773772014943</v>
      </c>
      <c r="I19" s="63">
        <v>845.65638275536605</v>
      </c>
      <c r="J19" s="63">
        <v>907.09776430400086</v>
      </c>
      <c r="K19" s="64">
        <v>1067</v>
      </c>
      <c r="L19" s="6"/>
      <c r="M19" s="6"/>
      <c r="N19" s="6"/>
      <c r="O19" s="6"/>
      <c r="P19" s="6"/>
      <c r="Q19" s="6"/>
      <c r="R19" s="6"/>
      <c r="S19" s="6"/>
      <c r="T19" s="6"/>
      <c r="U19" s="6"/>
      <c r="V19" s="6"/>
      <c r="W19" s="6"/>
      <c r="X19" s="6"/>
      <c r="Y19" s="6"/>
      <c r="Z19" s="6"/>
      <c r="AA19" s="6"/>
    </row>
    <row r="20" spans="1:27" x14ac:dyDescent="0.2">
      <c r="A20" s="6"/>
      <c r="B20" s="65">
        <v>37.500969149709626</v>
      </c>
      <c r="C20" s="62">
        <v>1041.0370822090977</v>
      </c>
      <c r="D20" s="63">
        <v>1092.3994688095622</v>
      </c>
      <c r="E20" s="63">
        <v>1044.5067182473526</v>
      </c>
      <c r="F20" s="63">
        <v>1089.1759935551611</v>
      </c>
      <c r="G20" s="63">
        <v>876.03609925050978</v>
      </c>
      <c r="H20" s="63">
        <v>852.62879199949862</v>
      </c>
      <c r="I20" s="63">
        <v>854.35728642337972</v>
      </c>
      <c r="J20" s="63">
        <v>914.71105501351292</v>
      </c>
      <c r="K20" s="64">
        <v>1067</v>
      </c>
      <c r="L20" s="6"/>
      <c r="M20" s="6"/>
      <c r="N20" s="6"/>
      <c r="O20" s="6"/>
      <c r="P20" s="6"/>
      <c r="Q20" s="6"/>
      <c r="R20" s="6"/>
      <c r="S20" s="6"/>
      <c r="T20" s="6"/>
      <c r="U20" s="6"/>
      <c r="V20" s="6"/>
      <c r="W20" s="6"/>
      <c r="X20" s="6"/>
      <c r="Y20" s="6"/>
      <c r="Z20" s="6"/>
      <c r="AA20" s="6"/>
    </row>
    <row r="21" spans="1:27" x14ac:dyDescent="0.2">
      <c r="A21" s="6"/>
      <c r="B21" s="65">
        <v>40.001033759690266</v>
      </c>
      <c r="C21" s="62">
        <v>1059.3089799119266</v>
      </c>
      <c r="D21" s="63">
        <v>1106.4547747348151</v>
      </c>
      <c r="E21" s="63">
        <v>1055.9266543116207</v>
      </c>
      <c r="F21" s="63">
        <v>1098.8720040643473</v>
      </c>
      <c r="G21" s="63">
        <v>888.21736438572873</v>
      </c>
      <c r="H21" s="63">
        <v>862.77984627884803</v>
      </c>
      <c r="I21" s="63">
        <v>863.0581900913935</v>
      </c>
      <c r="J21" s="63">
        <v>922.32434572302475</v>
      </c>
      <c r="K21" s="64">
        <v>1067</v>
      </c>
      <c r="L21" s="6"/>
      <c r="M21" s="6"/>
      <c r="N21" s="6"/>
      <c r="O21" s="6"/>
      <c r="P21" s="6"/>
      <c r="Q21" s="6"/>
      <c r="R21" s="6"/>
      <c r="S21" s="6"/>
      <c r="T21" s="6"/>
      <c r="U21" s="6"/>
      <c r="V21" s="6"/>
      <c r="W21" s="6"/>
      <c r="X21" s="6"/>
      <c r="Y21" s="6"/>
      <c r="Z21" s="6"/>
      <c r="AA21" s="6"/>
    </row>
    <row r="22" spans="1:27" x14ac:dyDescent="0.2">
      <c r="A22" s="6"/>
      <c r="B22" s="65">
        <v>42.501098369670906</v>
      </c>
      <c r="C22" s="62">
        <v>1033.1753685214544</v>
      </c>
      <c r="D22" s="63">
        <v>1120.5100806600681</v>
      </c>
      <c r="E22" s="63">
        <v>1067.3465903758886</v>
      </c>
      <c r="F22" s="63">
        <v>1108.5680145735334</v>
      </c>
      <c r="G22" s="63">
        <v>900.39862952094791</v>
      </c>
      <c r="H22" s="63">
        <v>872.93090055819721</v>
      </c>
      <c r="I22" s="63">
        <v>871.75909375940716</v>
      </c>
      <c r="J22" s="63">
        <v>929.93763643253681</v>
      </c>
      <c r="K22" s="64">
        <v>1067</v>
      </c>
      <c r="L22" s="6"/>
      <c r="M22" s="6"/>
      <c r="N22" s="6"/>
      <c r="O22" s="6"/>
      <c r="P22" s="6"/>
      <c r="Q22" s="6"/>
      <c r="R22" s="6"/>
      <c r="S22" s="6"/>
      <c r="T22" s="6"/>
      <c r="U22" s="6"/>
      <c r="V22" s="6"/>
      <c r="W22" s="6"/>
      <c r="X22" s="6"/>
      <c r="Y22" s="6"/>
      <c r="Z22" s="6"/>
      <c r="AA22" s="6"/>
    </row>
    <row r="23" spans="1:27" x14ac:dyDescent="0.2">
      <c r="A23" s="6"/>
      <c r="B23" s="65">
        <v>45.001162979651561</v>
      </c>
      <c r="C23" s="62">
        <v>1041.2979722727164</v>
      </c>
      <c r="D23" s="63">
        <v>1134.565386585321</v>
      </c>
      <c r="E23" s="63">
        <v>1065.1551388796877</v>
      </c>
      <c r="F23" s="63">
        <v>1118.2640250827196</v>
      </c>
      <c r="G23" s="63">
        <v>912.5798946561672</v>
      </c>
      <c r="H23" s="63">
        <v>883.08195483754662</v>
      </c>
      <c r="I23" s="63">
        <v>880.45999742742072</v>
      </c>
      <c r="J23" s="63">
        <v>937.55092714204886</v>
      </c>
      <c r="K23" s="64">
        <v>1067</v>
      </c>
      <c r="L23" s="6"/>
      <c r="M23" s="6"/>
      <c r="N23" s="6"/>
      <c r="O23" s="6"/>
      <c r="P23" s="6"/>
      <c r="Q23" s="6"/>
      <c r="R23" s="6"/>
      <c r="S23" s="6"/>
      <c r="T23" s="6"/>
      <c r="U23" s="6"/>
      <c r="V23" s="6"/>
      <c r="W23" s="6"/>
      <c r="X23" s="6"/>
      <c r="Y23" s="6"/>
      <c r="Z23" s="6"/>
      <c r="AA23" s="6"/>
    </row>
    <row r="24" spans="1:27" x14ac:dyDescent="0.2">
      <c r="A24" s="6"/>
      <c r="B24" s="65">
        <v>47.501227589632194</v>
      </c>
      <c r="C24" s="62">
        <v>1049.4205760239784</v>
      </c>
      <c r="D24" s="63">
        <v>1148.6206925105737</v>
      </c>
      <c r="E24" s="63">
        <v>1076.6691513593462</v>
      </c>
      <c r="F24" s="63">
        <v>1127.9600355919056</v>
      </c>
      <c r="G24" s="63">
        <v>924.76115979138615</v>
      </c>
      <c r="H24" s="63">
        <v>893.23300911689591</v>
      </c>
      <c r="I24" s="63">
        <v>889.1609010954345</v>
      </c>
      <c r="J24" s="63">
        <v>945.16421785156069</v>
      </c>
      <c r="K24" s="64">
        <v>1067</v>
      </c>
      <c r="L24" s="6"/>
      <c r="M24" s="6"/>
      <c r="N24" s="6"/>
      <c r="O24" s="6"/>
      <c r="P24" s="6"/>
      <c r="Q24" s="6"/>
      <c r="R24" s="6"/>
      <c r="S24" s="6"/>
      <c r="T24" s="6"/>
      <c r="U24" s="6"/>
      <c r="V24" s="6"/>
      <c r="W24" s="6"/>
      <c r="X24" s="6"/>
      <c r="Y24" s="6"/>
      <c r="Z24" s="6"/>
      <c r="AA24" s="6"/>
    </row>
    <row r="25" spans="1:27" x14ac:dyDescent="0.2">
      <c r="A25" s="6"/>
      <c r="B25" s="61">
        <v>50.001292199612834</v>
      </c>
      <c r="C25" s="62">
        <v>1057.5431797752406</v>
      </c>
      <c r="D25" s="63">
        <v>1148.1221639486469</v>
      </c>
      <c r="E25" s="63">
        <v>1088.1831638390049</v>
      </c>
      <c r="F25" s="63">
        <v>1137.6560461010918</v>
      </c>
      <c r="G25" s="63">
        <v>936.94242492660533</v>
      </c>
      <c r="H25" s="63">
        <v>903.38406339624521</v>
      </c>
      <c r="I25" s="63">
        <v>897.86180476344828</v>
      </c>
      <c r="J25" s="63">
        <v>952.77750856107264</v>
      </c>
      <c r="K25" s="64">
        <v>1067</v>
      </c>
      <c r="L25" s="6"/>
      <c r="M25" s="6"/>
      <c r="N25" s="6"/>
      <c r="O25" s="6"/>
      <c r="P25" s="6"/>
      <c r="Q25" s="6"/>
      <c r="R25" s="6"/>
      <c r="S25" s="6"/>
      <c r="T25" s="6"/>
      <c r="U25" s="6"/>
      <c r="V25" s="6"/>
      <c r="W25" s="6"/>
      <c r="X25" s="6"/>
      <c r="Y25" s="6"/>
      <c r="Z25" s="6"/>
      <c r="AA25" s="6"/>
    </row>
    <row r="26" spans="1:27" x14ac:dyDescent="0.2">
      <c r="A26" s="6"/>
      <c r="B26" s="65">
        <v>52.501356809593467</v>
      </c>
      <c r="C26" s="62">
        <v>1073.6478082985464</v>
      </c>
      <c r="D26" s="63">
        <v>1168.9368612424914</v>
      </c>
      <c r="E26" s="63">
        <v>1104.6859418011911</v>
      </c>
      <c r="F26" s="63">
        <v>1151.5531222797749</v>
      </c>
      <c r="G26" s="63">
        <v>954.44503990985379</v>
      </c>
      <c r="H26" s="63">
        <v>917.96957588228554</v>
      </c>
      <c r="I26" s="63">
        <v>910.36367260862573</v>
      </c>
      <c r="J26" s="63">
        <v>963.71664292560297</v>
      </c>
      <c r="K26" s="64">
        <v>1067</v>
      </c>
      <c r="L26" s="6"/>
      <c r="M26" s="6"/>
      <c r="N26" s="6"/>
      <c r="O26" s="6"/>
      <c r="P26" s="6"/>
      <c r="Q26" s="6"/>
      <c r="R26" s="6"/>
      <c r="S26" s="6"/>
      <c r="T26" s="6"/>
      <c r="U26" s="6"/>
      <c r="V26" s="6"/>
      <c r="W26" s="6"/>
      <c r="X26" s="6"/>
      <c r="Y26" s="6"/>
      <c r="Z26" s="6"/>
      <c r="AA26" s="6"/>
    </row>
    <row r="27" spans="1:27" x14ac:dyDescent="0.2">
      <c r="A27" s="6"/>
      <c r="B27" s="65">
        <v>55.001421419574115</v>
      </c>
      <c r="C27" s="62">
        <v>1089.7553389532391</v>
      </c>
      <c r="D27" s="63">
        <v>1189.2502049893258</v>
      </c>
      <c r="E27" s="63">
        <v>1121.1905335954937</v>
      </c>
      <c r="F27" s="63">
        <v>1165.45172589603</v>
      </c>
      <c r="G27" s="63">
        <v>971.94958964736031</v>
      </c>
      <c r="H27" s="63">
        <v>932.55670066354071</v>
      </c>
      <c r="I27" s="63">
        <v>922.86692242113008</v>
      </c>
      <c r="J27" s="63">
        <v>974.65698651154435</v>
      </c>
      <c r="K27" s="64">
        <v>1067</v>
      </c>
      <c r="L27" s="6"/>
      <c r="M27" s="6"/>
      <c r="N27" s="6"/>
      <c r="O27" s="6"/>
      <c r="P27" s="6"/>
      <c r="Q27" s="6"/>
      <c r="R27" s="6"/>
      <c r="S27" s="6"/>
      <c r="T27" s="6"/>
      <c r="U27" s="6"/>
      <c r="V27" s="6"/>
      <c r="W27" s="6"/>
      <c r="X27" s="6"/>
      <c r="Y27" s="6"/>
      <c r="Z27" s="6"/>
      <c r="AA27" s="6"/>
    </row>
    <row r="28" spans="1:27" x14ac:dyDescent="0.2">
      <c r="A28" s="6"/>
      <c r="B28" s="65">
        <v>57.501486029554762</v>
      </c>
      <c r="C28" s="62">
        <v>1105.8628696079318</v>
      </c>
      <c r="D28" s="63">
        <v>1209.5635487361596</v>
      </c>
      <c r="E28" s="63">
        <v>1137.6951253897964</v>
      </c>
      <c r="F28" s="63">
        <v>1179.3503295122848</v>
      </c>
      <c r="G28" s="63">
        <v>989.45413938486638</v>
      </c>
      <c r="H28" s="63">
        <v>947.14382544479599</v>
      </c>
      <c r="I28" s="63">
        <v>935.37017223363443</v>
      </c>
      <c r="J28" s="63">
        <v>985.59733009748584</v>
      </c>
      <c r="K28" s="64">
        <v>1067</v>
      </c>
      <c r="L28" s="6"/>
      <c r="M28" s="6"/>
      <c r="N28" s="6"/>
      <c r="O28" s="6"/>
      <c r="P28" s="6"/>
      <c r="Q28" s="6"/>
      <c r="R28" s="6"/>
      <c r="S28" s="6"/>
      <c r="T28" s="6"/>
      <c r="U28" s="6"/>
      <c r="V28" s="6"/>
      <c r="W28" s="6"/>
      <c r="X28" s="6"/>
      <c r="Y28" s="6"/>
      <c r="Z28" s="6"/>
      <c r="AA28" s="6"/>
    </row>
    <row r="29" spans="1:27" x14ac:dyDescent="0.2">
      <c r="A29" s="6"/>
      <c r="B29" s="65">
        <v>60.001550639535395</v>
      </c>
      <c r="C29" s="62">
        <v>1121.9704002626245</v>
      </c>
      <c r="D29" s="63">
        <v>1227.3779629524463</v>
      </c>
      <c r="E29" s="63">
        <v>1154.199717184099</v>
      </c>
      <c r="F29" s="63">
        <v>1193.2489331285394</v>
      </c>
      <c r="G29" s="63">
        <v>963.44010073587981</v>
      </c>
      <c r="H29" s="63">
        <v>959.92616778732247</v>
      </c>
      <c r="I29" s="63">
        <v>947.87342204613913</v>
      </c>
      <c r="J29" s="63">
        <v>996.53767368342722</v>
      </c>
      <c r="K29" s="64">
        <v>1067</v>
      </c>
      <c r="L29" s="6"/>
      <c r="M29" s="6"/>
      <c r="N29" s="6"/>
      <c r="O29" s="6"/>
      <c r="P29" s="6"/>
      <c r="Q29" s="6"/>
      <c r="R29" s="6"/>
      <c r="S29" s="6"/>
      <c r="T29" s="6"/>
      <c r="U29" s="6"/>
      <c r="V29" s="6"/>
      <c r="W29" s="6"/>
      <c r="X29" s="6"/>
      <c r="Y29" s="6"/>
      <c r="Z29" s="6"/>
      <c r="AA29" s="6"/>
    </row>
    <row r="30" spans="1:27" x14ac:dyDescent="0.2">
      <c r="A30" s="6"/>
      <c r="B30" s="65">
        <v>62.50161524951605</v>
      </c>
      <c r="C30" s="62">
        <v>1138.0779309173172</v>
      </c>
      <c r="D30" s="63">
        <v>1240.0969139303795</v>
      </c>
      <c r="E30" s="63">
        <v>1166.3155162108842</v>
      </c>
      <c r="F30" s="63">
        <v>1207.1475367447947</v>
      </c>
      <c r="G30" s="63">
        <v>973.47756323737485</v>
      </c>
      <c r="H30" s="63">
        <v>969.02845334659355</v>
      </c>
      <c r="I30" s="63">
        <v>957.03282975005845</v>
      </c>
      <c r="J30" s="63">
        <v>994.83844975212912</v>
      </c>
      <c r="K30" s="64">
        <v>1067</v>
      </c>
      <c r="L30" s="6"/>
      <c r="M30" s="6"/>
      <c r="N30" s="6"/>
      <c r="O30" s="6"/>
      <c r="P30" s="6"/>
      <c r="Q30" s="6"/>
      <c r="R30" s="6"/>
      <c r="S30" s="6"/>
      <c r="T30" s="6"/>
      <c r="U30" s="6"/>
      <c r="V30" s="6"/>
      <c r="W30" s="6"/>
      <c r="X30" s="6"/>
      <c r="Y30" s="6"/>
      <c r="Z30" s="6"/>
      <c r="AA30" s="6"/>
    </row>
    <row r="31" spans="1:27" x14ac:dyDescent="0.2">
      <c r="A31" s="6"/>
      <c r="B31" s="65">
        <v>65.00167985949669</v>
      </c>
      <c r="C31" s="62">
        <v>1154.1854615720099</v>
      </c>
      <c r="D31" s="63">
        <v>1252.8158649083125</v>
      </c>
      <c r="E31" s="63">
        <v>1177.3067494444865</v>
      </c>
      <c r="F31" s="63">
        <v>1217.5663014161862</v>
      </c>
      <c r="G31" s="63">
        <v>983.51502573886989</v>
      </c>
      <c r="H31" s="63">
        <v>978.13073890586463</v>
      </c>
      <c r="I31" s="63">
        <v>965.33542542107682</v>
      </c>
      <c r="J31" s="63">
        <v>1003.0866384503141</v>
      </c>
      <c r="K31" s="64">
        <v>1067</v>
      </c>
      <c r="L31" s="6"/>
      <c r="M31" s="6"/>
      <c r="N31" s="6"/>
      <c r="O31" s="6"/>
      <c r="P31" s="6"/>
      <c r="Q31" s="6"/>
      <c r="R31" s="6"/>
      <c r="S31" s="6"/>
      <c r="T31" s="6"/>
      <c r="U31" s="6"/>
      <c r="V31" s="6"/>
      <c r="W31" s="6"/>
      <c r="X31" s="6"/>
      <c r="Y31" s="6"/>
      <c r="Z31" s="6"/>
      <c r="AA31" s="6"/>
    </row>
    <row r="32" spans="1:27" x14ac:dyDescent="0.2">
      <c r="A32" s="6"/>
      <c r="B32" s="65">
        <v>67.50174446947733</v>
      </c>
      <c r="C32" s="62">
        <v>1170.2929922267024</v>
      </c>
      <c r="D32" s="63">
        <v>1265.534815886246</v>
      </c>
      <c r="E32" s="63">
        <v>1188.2979826780881</v>
      </c>
      <c r="F32" s="63">
        <v>1227.4618706094604</v>
      </c>
      <c r="G32" s="63">
        <v>993.55248824036482</v>
      </c>
      <c r="H32" s="63">
        <v>987.23302446513571</v>
      </c>
      <c r="I32" s="63">
        <v>973.63802109209496</v>
      </c>
      <c r="J32" s="63">
        <v>1010.9206307283227</v>
      </c>
      <c r="K32" s="64">
        <v>1067</v>
      </c>
      <c r="L32" s="6"/>
      <c r="M32" s="6"/>
      <c r="N32" s="6"/>
      <c r="O32" s="6"/>
      <c r="P32" s="6"/>
      <c r="Q32" s="6"/>
      <c r="R32" s="6"/>
      <c r="S32" s="6"/>
      <c r="T32" s="6"/>
      <c r="U32" s="6"/>
      <c r="V32" s="6"/>
      <c r="W32" s="6"/>
      <c r="X32" s="6"/>
      <c r="Y32" s="6"/>
      <c r="Z32" s="6"/>
      <c r="AA32" s="6"/>
    </row>
    <row r="33" spans="1:27" x14ac:dyDescent="0.2">
      <c r="A33" s="6"/>
      <c r="B33" s="65">
        <v>70.001809079457971</v>
      </c>
      <c r="C33" s="62">
        <v>1186.4005228813951</v>
      </c>
      <c r="D33" s="63">
        <v>1278.2537668641789</v>
      </c>
      <c r="E33" s="63">
        <v>1199.2892159116905</v>
      </c>
      <c r="F33" s="63">
        <v>1237.3574398027349</v>
      </c>
      <c r="G33" s="63">
        <v>1003.58995074186</v>
      </c>
      <c r="H33" s="63">
        <v>984.19588780746255</v>
      </c>
      <c r="I33" s="63">
        <v>981.94061676311321</v>
      </c>
      <c r="J33" s="63">
        <v>1018.7546230063318</v>
      </c>
      <c r="K33" s="64">
        <v>1067</v>
      </c>
      <c r="L33" s="6"/>
      <c r="M33" s="6"/>
      <c r="N33" s="6"/>
      <c r="O33" s="6"/>
      <c r="P33" s="6"/>
      <c r="Q33" s="6"/>
      <c r="R33" s="6"/>
      <c r="S33" s="6"/>
      <c r="T33" s="6"/>
      <c r="U33" s="6"/>
      <c r="V33" s="6"/>
      <c r="W33" s="6"/>
      <c r="X33" s="6"/>
      <c r="Y33" s="6"/>
      <c r="Z33" s="6"/>
      <c r="AA33" s="6"/>
    </row>
    <row r="34" spans="1:27" x14ac:dyDescent="0.2">
      <c r="A34" s="6"/>
      <c r="B34" s="65">
        <v>72.501873689438611</v>
      </c>
      <c r="C34" s="62">
        <v>1202.508053536088</v>
      </c>
      <c r="D34" s="63">
        <v>1290.9727178421122</v>
      </c>
      <c r="E34" s="63">
        <v>1210.2804491452923</v>
      </c>
      <c r="F34" s="63">
        <v>1247.2530089960092</v>
      </c>
      <c r="G34" s="63">
        <v>1013.6274132433549</v>
      </c>
      <c r="H34" s="63">
        <v>993.38179684708098</v>
      </c>
      <c r="I34" s="63">
        <v>978.10329128212766</v>
      </c>
      <c r="J34" s="63">
        <v>1026.5886152843404</v>
      </c>
      <c r="K34" s="64">
        <v>1067</v>
      </c>
      <c r="L34" s="6"/>
      <c r="M34" s="6"/>
      <c r="N34" s="6"/>
      <c r="O34" s="6"/>
      <c r="P34" s="6"/>
      <c r="Q34" s="6"/>
      <c r="R34" s="6"/>
      <c r="S34" s="6"/>
      <c r="T34" s="6"/>
      <c r="U34" s="6"/>
      <c r="V34" s="6"/>
      <c r="W34" s="6"/>
      <c r="X34" s="6"/>
      <c r="Y34" s="6"/>
      <c r="Z34" s="6"/>
      <c r="AA34" s="6"/>
    </row>
    <row r="35" spans="1:27" x14ac:dyDescent="0.2">
      <c r="A35" s="6"/>
      <c r="B35" s="65">
        <v>75.001938299419251</v>
      </c>
      <c r="C35" s="62">
        <v>1218.6155841907807</v>
      </c>
      <c r="D35" s="63">
        <v>1303.6916688200454</v>
      </c>
      <c r="E35" s="63">
        <v>1221.2716823788946</v>
      </c>
      <c r="F35" s="63">
        <v>1257.1485781892836</v>
      </c>
      <c r="G35" s="63">
        <v>1023.6648757448498</v>
      </c>
      <c r="H35" s="63">
        <v>1002.5677058866994</v>
      </c>
      <c r="I35" s="63">
        <v>986.47756422201485</v>
      </c>
      <c r="J35" s="63">
        <v>1034.4226075623496</v>
      </c>
      <c r="K35" s="64">
        <v>1067</v>
      </c>
      <c r="L35" s="6"/>
      <c r="Z35" s="6"/>
      <c r="AA35" s="6"/>
    </row>
    <row r="36" spans="1:27" x14ac:dyDescent="0.2">
      <c r="A36" s="6"/>
      <c r="B36" s="65">
        <v>77.502002909399877</v>
      </c>
      <c r="C36" s="62">
        <v>1234.7231148454732</v>
      </c>
      <c r="D36" s="63">
        <v>1316.4106197979781</v>
      </c>
      <c r="E36" s="63">
        <v>1232.2629156124963</v>
      </c>
      <c r="F36" s="63">
        <v>1267.0441473825579</v>
      </c>
      <c r="G36" s="63">
        <v>1033.7023382463449</v>
      </c>
      <c r="H36" s="63">
        <v>1011.7536149263176</v>
      </c>
      <c r="I36" s="63">
        <v>994.85183716190193</v>
      </c>
      <c r="J36" s="63">
        <v>1042.2565998403581</v>
      </c>
      <c r="K36" s="64">
        <v>1067</v>
      </c>
      <c r="L36" s="6"/>
      <c r="Z36" s="6"/>
      <c r="AA36" s="6"/>
    </row>
    <row r="37" spans="1:27" x14ac:dyDescent="0.2">
      <c r="A37" s="6"/>
      <c r="B37" s="65">
        <v>80.002067519380532</v>
      </c>
      <c r="C37" s="62">
        <v>1250.8306455001657</v>
      </c>
      <c r="D37" s="63">
        <v>1329.1295707759114</v>
      </c>
      <c r="E37" s="63">
        <v>1243.2541488460986</v>
      </c>
      <c r="F37" s="63">
        <v>1276.9397165758323</v>
      </c>
      <c r="G37" s="63">
        <v>1043.7398007478398</v>
      </c>
      <c r="H37" s="63">
        <v>1020.9395239659361</v>
      </c>
      <c r="I37" s="63">
        <v>1003.2261101017891</v>
      </c>
      <c r="J37" s="63">
        <v>1050.0905921183673</v>
      </c>
      <c r="K37" s="64">
        <v>1067</v>
      </c>
      <c r="L37" s="6"/>
      <c r="M37" s="6"/>
      <c r="N37" s="6"/>
      <c r="O37" s="6"/>
      <c r="P37" s="6"/>
      <c r="Q37" s="6"/>
      <c r="R37" s="6"/>
      <c r="S37" s="6"/>
      <c r="T37" s="6"/>
      <c r="U37" s="6"/>
      <c r="V37" s="6"/>
      <c r="W37" s="6"/>
      <c r="X37" s="6"/>
      <c r="Y37" s="6"/>
      <c r="Z37" s="6"/>
      <c r="AA37" s="6"/>
    </row>
    <row r="38" spans="1:27" x14ac:dyDescent="0.2">
      <c r="A38" s="6"/>
      <c r="B38" s="65">
        <v>82.502132129361186</v>
      </c>
      <c r="C38" s="62">
        <v>1266.9381761548586</v>
      </c>
      <c r="D38" s="63">
        <v>1341.8485217538444</v>
      </c>
      <c r="E38" s="63">
        <v>1254.2453820797004</v>
      </c>
      <c r="F38" s="63">
        <v>1286.8352857691066</v>
      </c>
      <c r="G38" s="63">
        <v>1053.777263249335</v>
      </c>
      <c r="H38" s="63">
        <v>1030.1254330055542</v>
      </c>
      <c r="I38" s="63">
        <v>1011.6003830416764</v>
      </c>
      <c r="J38" s="63">
        <v>1057.9245843963761</v>
      </c>
      <c r="K38" s="64">
        <v>1067</v>
      </c>
      <c r="L38" s="6"/>
      <c r="M38" s="6"/>
      <c r="N38" s="6"/>
      <c r="O38" s="6"/>
      <c r="P38" s="6"/>
      <c r="Q38" s="6"/>
      <c r="R38" s="6"/>
      <c r="S38" s="6"/>
      <c r="T38" s="6"/>
      <c r="U38" s="6"/>
      <c r="V38" s="6"/>
      <c r="W38" s="6"/>
      <c r="X38" s="6"/>
      <c r="Y38" s="6"/>
      <c r="Z38" s="6"/>
      <c r="AA38" s="6"/>
    </row>
    <row r="39" spans="1:27" x14ac:dyDescent="0.2">
      <c r="A39" s="6"/>
      <c r="B39" s="65">
        <v>85.002196739341812</v>
      </c>
      <c r="C39" s="62">
        <v>1287.2603104970665</v>
      </c>
      <c r="D39" s="63">
        <v>1354.5674727317778</v>
      </c>
      <c r="E39" s="63">
        <v>1265.2366153133025</v>
      </c>
      <c r="F39" s="63">
        <v>1296.7308549623813</v>
      </c>
      <c r="G39" s="63">
        <v>1063.8147257508299</v>
      </c>
      <c r="H39" s="63">
        <v>1039.3113420451728</v>
      </c>
      <c r="I39" s="63">
        <v>1019.9746559815637</v>
      </c>
      <c r="J39" s="63">
        <v>1065.7585766743853</v>
      </c>
      <c r="K39" s="64">
        <v>1067</v>
      </c>
      <c r="L39" s="6"/>
      <c r="M39" s="6"/>
      <c r="N39" s="6"/>
      <c r="O39" s="6"/>
      <c r="P39" s="6"/>
      <c r="Q39" s="6"/>
      <c r="R39" s="6"/>
      <c r="S39" s="6"/>
      <c r="T39" s="6"/>
      <c r="U39" s="6"/>
      <c r="V39" s="6"/>
      <c r="W39" s="6"/>
      <c r="X39" s="6"/>
      <c r="Y39" s="6"/>
      <c r="Z39" s="6"/>
      <c r="AA39" s="6"/>
    </row>
    <row r="40" spans="1:27" x14ac:dyDescent="0.2">
      <c r="A40" s="6"/>
      <c r="B40" s="65">
        <v>87.502261349322453</v>
      </c>
      <c r="C40" s="62">
        <v>1313.6161582868704</v>
      </c>
      <c r="D40" s="63">
        <v>1367.286423709711</v>
      </c>
      <c r="E40" s="63">
        <v>1276.2278485469044</v>
      </c>
      <c r="F40" s="63">
        <v>1300.0777296825215</v>
      </c>
      <c r="G40" s="63">
        <v>1073.8521882523248</v>
      </c>
      <c r="H40" s="63">
        <v>1048.4972510847913</v>
      </c>
      <c r="I40" s="63">
        <v>1028.348928921451</v>
      </c>
      <c r="J40" s="63">
        <v>1073.5925689523938</v>
      </c>
      <c r="K40" s="64">
        <v>1067</v>
      </c>
      <c r="L40" s="6"/>
      <c r="M40" s="6"/>
      <c r="N40" s="6"/>
      <c r="O40" s="6"/>
      <c r="P40" s="6"/>
      <c r="Q40" s="6"/>
      <c r="R40" s="6"/>
      <c r="S40" s="6"/>
      <c r="T40" s="6"/>
      <c r="U40" s="6"/>
      <c r="V40" s="6"/>
      <c r="W40" s="6"/>
      <c r="X40" s="6"/>
      <c r="Y40" s="6"/>
      <c r="Z40" s="6"/>
      <c r="AA40" s="6"/>
    </row>
    <row r="41" spans="1:27" x14ac:dyDescent="0.2">
      <c r="A41" s="6"/>
      <c r="B41" s="65">
        <v>90.002325959303121</v>
      </c>
      <c r="C41" s="62">
        <v>1339.9720060766738</v>
      </c>
      <c r="D41" s="63">
        <v>1380.005374687644</v>
      </c>
      <c r="E41" s="63">
        <v>1287.2190817805067</v>
      </c>
      <c r="F41" s="63">
        <v>1311.9191441674357</v>
      </c>
      <c r="G41" s="63">
        <v>1083.88965075382</v>
      </c>
      <c r="H41" s="63">
        <v>1057.6831601244096</v>
      </c>
      <c r="I41" s="63">
        <v>1036.7232018613381</v>
      </c>
      <c r="J41" s="63">
        <v>1081.4265612304027</v>
      </c>
      <c r="K41" s="64">
        <v>1067</v>
      </c>
      <c r="L41" s="6"/>
      <c r="M41" s="6"/>
      <c r="N41" s="6"/>
      <c r="O41" s="6"/>
      <c r="P41" s="6"/>
      <c r="Q41" s="6"/>
      <c r="R41" s="6"/>
      <c r="S41" s="6"/>
      <c r="T41" s="6"/>
      <c r="U41" s="6"/>
      <c r="V41" s="6"/>
      <c r="W41" s="6"/>
      <c r="X41" s="6"/>
      <c r="Y41" s="6"/>
      <c r="Z41" s="6"/>
      <c r="AA41" s="6"/>
    </row>
    <row r="42" spans="1:27" x14ac:dyDescent="0.2">
      <c r="A42" s="6"/>
      <c r="B42" s="65">
        <v>92.502390569283762</v>
      </c>
      <c r="C42" s="62">
        <v>1366.3278538664772</v>
      </c>
      <c r="D42" s="63">
        <v>1392.7243256655775</v>
      </c>
      <c r="E42" s="63">
        <v>1298.2103150141086</v>
      </c>
      <c r="F42" s="63">
        <v>1323.76055865235</v>
      </c>
      <c r="G42" s="63">
        <v>1094.1558943613493</v>
      </c>
      <c r="H42" s="63">
        <v>1066.8690691640279</v>
      </c>
      <c r="I42" s="63">
        <v>1045.0974748012256</v>
      </c>
      <c r="J42" s="63">
        <v>1089.2605535084117</v>
      </c>
      <c r="K42" s="64">
        <v>1067</v>
      </c>
      <c r="L42" s="6"/>
      <c r="M42" s="6"/>
      <c r="N42" s="6"/>
      <c r="O42" s="6"/>
      <c r="P42" s="6"/>
      <c r="Q42" s="6"/>
      <c r="R42" s="6"/>
      <c r="S42" s="6"/>
      <c r="T42" s="6"/>
      <c r="U42" s="6"/>
      <c r="V42" s="6"/>
      <c r="W42" s="6"/>
      <c r="X42" s="6"/>
      <c r="Y42" s="6"/>
      <c r="Z42" s="6"/>
      <c r="AA42" s="6"/>
    </row>
    <row r="43" spans="1:27" x14ac:dyDescent="0.2">
      <c r="A43" s="6"/>
      <c r="B43" s="65">
        <v>95.002455179264388</v>
      </c>
      <c r="C43" s="62">
        <v>1392.6837016562804</v>
      </c>
      <c r="D43" s="63">
        <v>1405.4432766435102</v>
      </c>
      <c r="E43" s="63">
        <v>1309.2015482477104</v>
      </c>
      <c r="F43" s="63">
        <v>1335.6019731372639</v>
      </c>
      <c r="G43" s="63">
        <v>1111.7229550982099</v>
      </c>
      <c r="H43" s="63">
        <v>1076.0549782036464</v>
      </c>
      <c r="I43" s="63">
        <v>1053.4717477411127</v>
      </c>
      <c r="J43" s="63">
        <v>1097.0945457864204</v>
      </c>
      <c r="K43" s="64">
        <v>1067</v>
      </c>
      <c r="L43" s="6"/>
      <c r="M43" s="6"/>
      <c r="N43" s="6"/>
      <c r="O43" s="6"/>
      <c r="P43" s="6"/>
      <c r="Q43" s="6"/>
      <c r="R43" s="6"/>
      <c r="S43" s="6"/>
      <c r="T43" s="6"/>
      <c r="U43" s="6"/>
      <c r="V43" s="6"/>
      <c r="W43" s="6"/>
      <c r="X43" s="6"/>
      <c r="Y43" s="6"/>
      <c r="Z43" s="6"/>
      <c r="AA43" s="6"/>
    </row>
    <row r="44" spans="1:27" x14ac:dyDescent="0.2">
      <c r="A44" s="6"/>
      <c r="B44" s="65">
        <v>97.502519789245028</v>
      </c>
      <c r="C44" s="62">
        <v>1419.039549446084</v>
      </c>
      <c r="D44" s="63">
        <v>1418.1622276214437</v>
      </c>
      <c r="E44" s="63">
        <v>1320.1927814813127</v>
      </c>
      <c r="F44" s="63">
        <v>1347.4433876221783</v>
      </c>
      <c r="G44" s="63">
        <v>1129.290015835071</v>
      </c>
      <c r="H44" s="63">
        <v>1085.2408872432648</v>
      </c>
      <c r="I44" s="63">
        <v>1061.8460206810003</v>
      </c>
      <c r="J44" s="63">
        <v>1104.9285380644294</v>
      </c>
      <c r="K44" s="64">
        <v>1067</v>
      </c>
      <c r="L44" s="6"/>
      <c r="M44" s="6"/>
      <c r="N44" s="6"/>
      <c r="O44" s="6"/>
      <c r="P44" s="6"/>
      <c r="Q44" s="6"/>
      <c r="R44" s="6"/>
      <c r="S44" s="6"/>
      <c r="T44" s="6"/>
      <c r="U44" s="6"/>
      <c r="V44" s="6"/>
      <c r="W44" s="6"/>
      <c r="X44" s="6"/>
      <c r="Y44" s="6"/>
      <c r="Z44" s="6"/>
      <c r="AA44" s="6"/>
    </row>
    <row r="45" spans="1:27" x14ac:dyDescent="0.2">
      <c r="A45" s="6"/>
      <c r="B45" s="61">
        <v>100.00258439922567</v>
      </c>
      <c r="C45" s="62">
        <v>1445.3946346353757</v>
      </c>
      <c r="D45" s="63">
        <v>1430.8811785993767</v>
      </c>
      <c r="E45" s="63">
        <v>1331.1840147149146</v>
      </c>
      <c r="F45" s="63">
        <v>1359.2848021070922</v>
      </c>
      <c r="G45" s="63">
        <v>1146.8570765719317</v>
      </c>
      <c r="H45" s="63">
        <v>1094.4267962828831</v>
      </c>
      <c r="I45" s="63">
        <v>1070.2202936208873</v>
      </c>
      <c r="J45" s="63">
        <v>1112.7625303424381</v>
      </c>
      <c r="K45" s="64">
        <v>1067</v>
      </c>
      <c r="L45" s="6"/>
      <c r="M45" s="6"/>
      <c r="N45" s="6"/>
      <c r="O45" s="6"/>
      <c r="P45" s="6"/>
      <c r="Q45" s="6"/>
      <c r="R45" s="6"/>
      <c r="S45" s="6"/>
      <c r="T45" s="6"/>
      <c r="U45" s="6"/>
      <c r="V45" s="6"/>
      <c r="W45" s="6"/>
      <c r="X45" s="6"/>
      <c r="Y45" s="6"/>
      <c r="Z45" s="6"/>
      <c r="AA45" s="6"/>
    </row>
    <row r="46" spans="1:27" x14ac:dyDescent="0.2">
      <c r="A46" s="6"/>
      <c r="B46" s="65">
        <v>102.50264900920631</v>
      </c>
      <c r="C46" s="62">
        <v>1463.8228588656034</v>
      </c>
      <c r="D46" s="63">
        <v>1437.4623429306507</v>
      </c>
      <c r="E46" s="63">
        <v>1337.188296298106</v>
      </c>
      <c r="F46" s="63">
        <v>1371.1262165920064</v>
      </c>
      <c r="G46" s="63">
        <v>1159.1047222150212</v>
      </c>
      <c r="H46" s="63">
        <v>1099.1798594110253</v>
      </c>
      <c r="I46" s="63">
        <v>1074.7949843509382</v>
      </c>
      <c r="J46" s="63">
        <v>1117.27188818684</v>
      </c>
      <c r="K46" s="64">
        <v>1067</v>
      </c>
      <c r="L46" s="6"/>
      <c r="M46" s="6"/>
      <c r="N46" s="6"/>
      <c r="O46" s="6"/>
      <c r="P46" s="6"/>
      <c r="Q46" s="6"/>
      <c r="R46" s="6"/>
      <c r="S46" s="6"/>
      <c r="T46" s="6"/>
      <c r="U46" s="6"/>
      <c r="V46" s="6"/>
      <c r="W46" s="6"/>
      <c r="X46" s="6"/>
      <c r="Y46" s="6"/>
      <c r="Z46" s="6"/>
      <c r="AA46" s="6"/>
    </row>
    <row r="47" spans="1:27" x14ac:dyDescent="0.2">
      <c r="A47" s="6"/>
      <c r="B47" s="65">
        <v>105.00271361918693</v>
      </c>
      <c r="C47" s="62">
        <v>1482.245278833057</v>
      </c>
      <c r="D47" s="63">
        <v>1444.0390424444065</v>
      </c>
      <c r="E47" s="63">
        <v>1343.1889502170641</v>
      </c>
      <c r="F47" s="63">
        <v>1382.9676310769207</v>
      </c>
      <c r="G47" s="63">
        <v>1171.3484983495948</v>
      </c>
      <c r="H47" s="63">
        <v>1103.9296979487378</v>
      </c>
      <c r="I47" s="63">
        <v>1079.3669111463346</v>
      </c>
      <c r="J47" s="63">
        <v>1121.7788275884195</v>
      </c>
      <c r="K47" s="64">
        <v>1067</v>
      </c>
      <c r="L47" s="6"/>
      <c r="M47" s="6"/>
      <c r="N47" s="6"/>
      <c r="O47" s="6"/>
      <c r="P47" s="6"/>
      <c r="Q47" s="6"/>
      <c r="R47" s="6"/>
      <c r="S47" s="6"/>
      <c r="T47" s="6"/>
      <c r="U47" s="6"/>
      <c r="V47" s="6"/>
      <c r="W47" s="6"/>
      <c r="X47" s="6"/>
      <c r="Y47" s="6"/>
      <c r="Z47" s="6"/>
      <c r="AA47" s="6"/>
    </row>
    <row r="48" spans="1:27" x14ac:dyDescent="0.2">
      <c r="A48" s="6"/>
      <c r="B48" s="65">
        <v>107.5027782291676</v>
      </c>
      <c r="C48" s="62">
        <v>1500.6676988005108</v>
      </c>
      <c r="D48" s="63">
        <v>1450.6157419581621</v>
      </c>
      <c r="E48" s="63">
        <v>1349.1896041360224</v>
      </c>
      <c r="F48" s="63">
        <v>1394.8090455618351</v>
      </c>
      <c r="G48" s="63">
        <v>1183.5922744841685</v>
      </c>
      <c r="H48" s="63">
        <v>1108.6795364864504</v>
      </c>
      <c r="I48" s="63">
        <v>1083.9388379417312</v>
      </c>
      <c r="J48" s="63">
        <v>1126.285766989999</v>
      </c>
      <c r="K48" s="64">
        <v>1067</v>
      </c>
      <c r="L48" s="6"/>
      <c r="M48" s="6"/>
      <c r="N48" s="6"/>
      <c r="O48" s="6"/>
      <c r="P48" s="6"/>
      <c r="Q48" s="6"/>
      <c r="R48" s="6"/>
      <c r="S48" s="6"/>
      <c r="T48" s="6"/>
      <c r="U48" s="6"/>
      <c r="V48" s="6"/>
      <c r="W48" s="6"/>
      <c r="X48" s="6"/>
      <c r="Y48" s="6"/>
      <c r="Z48" s="6"/>
      <c r="AA48" s="6"/>
    </row>
    <row r="49" spans="1:27" x14ac:dyDescent="0.2">
      <c r="A49" s="6"/>
      <c r="B49" s="65">
        <v>110.00284283914823</v>
      </c>
      <c r="C49" s="62">
        <v>1519.0901187679644</v>
      </c>
      <c r="D49" s="63">
        <v>1457.1924414719176</v>
      </c>
      <c r="E49" s="63">
        <v>1355.1902580549802</v>
      </c>
      <c r="F49" s="63">
        <v>1406.6504600467488</v>
      </c>
      <c r="G49" s="63">
        <v>1195.8360506187421</v>
      </c>
      <c r="H49" s="63">
        <v>1113.4293750241627</v>
      </c>
      <c r="I49" s="63">
        <v>1088.5107647371274</v>
      </c>
      <c r="J49" s="63">
        <v>1130.7927063915786</v>
      </c>
      <c r="K49" s="64">
        <v>1067</v>
      </c>
      <c r="L49" s="6"/>
      <c r="M49" s="6"/>
      <c r="N49" s="6"/>
      <c r="O49" s="6"/>
      <c r="P49" s="6"/>
      <c r="Q49" s="6"/>
      <c r="R49" s="6"/>
      <c r="S49" s="6"/>
      <c r="T49" s="6"/>
      <c r="U49" s="6"/>
      <c r="V49" s="6"/>
      <c r="W49" s="6"/>
      <c r="X49" s="6"/>
      <c r="Y49" s="6"/>
      <c r="Z49" s="6"/>
      <c r="AA49" s="6"/>
    </row>
    <row r="50" spans="1:27" x14ac:dyDescent="0.2">
      <c r="A50" s="6"/>
      <c r="B50" s="65">
        <v>112.5029074491289</v>
      </c>
      <c r="C50" s="62">
        <v>1531.024207851656</v>
      </c>
      <c r="D50" s="63">
        <v>1463.7691409856736</v>
      </c>
      <c r="E50" s="63">
        <v>1361.190911973938</v>
      </c>
      <c r="F50" s="63">
        <v>1418.4918745316631</v>
      </c>
      <c r="G50" s="63">
        <v>1208.0798267533157</v>
      </c>
      <c r="H50" s="63">
        <v>1118.1792135618753</v>
      </c>
      <c r="I50" s="63">
        <v>1093.082691532524</v>
      </c>
      <c r="J50" s="63">
        <v>1135.2996457931579</v>
      </c>
      <c r="K50" s="64">
        <v>1067</v>
      </c>
      <c r="L50" s="6"/>
      <c r="M50" s="6"/>
      <c r="N50" s="6"/>
      <c r="O50" s="6"/>
      <c r="P50" s="6"/>
      <c r="Q50" s="6"/>
      <c r="R50" s="6"/>
      <c r="S50" s="6"/>
      <c r="T50" s="6"/>
      <c r="U50" s="6"/>
      <c r="V50" s="6"/>
      <c r="W50" s="6"/>
      <c r="X50" s="6"/>
      <c r="Y50" s="6"/>
      <c r="Z50" s="6"/>
      <c r="AA50" s="6"/>
    </row>
    <row r="51" spans="1:27" x14ac:dyDescent="0.2">
      <c r="A51" s="6"/>
      <c r="B51" s="65">
        <v>115.00297205910952</v>
      </c>
      <c r="C51" s="62">
        <v>1543.9995315772485</v>
      </c>
      <c r="D51" s="63">
        <v>1470.345840499429</v>
      </c>
      <c r="E51" s="63">
        <v>1367.1915658928958</v>
      </c>
      <c r="F51" s="63">
        <v>1430.3332890165775</v>
      </c>
      <c r="G51" s="63">
        <v>1220.3236028878894</v>
      </c>
      <c r="H51" s="63">
        <v>1126.7200361397984</v>
      </c>
      <c r="I51" s="63">
        <v>1097.6546183279206</v>
      </c>
      <c r="J51" s="63">
        <v>1139.8065851947374</v>
      </c>
      <c r="K51" s="64">
        <v>1067</v>
      </c>
      <c r="L51" s="6"/>
      <c r="M51" s="6"/>
      <c r="N51" s="6"/>
      <c r="O51" s="6"/>
      <c r="P51" s="6"/>
      <c r="Q51" s="6"/>
      <c r="R51" s="6"/>
      <c r="S51" s="6"/>
      <c r="T51" s="6"/>
      <c r="U51" s="6"/>
      <c r="V51" s="6"/>
      <c r="W51" s="6"/>
      <c r="X51" s="6"/>
      <c r="Y51" s="6"/>
      <c r="Z51" s="6"/>
      <c r="AA51" s="6"/>
    </row>
    <row r="52" spans="1:27" x14ac:dyDescent="0.2">
      <c r="A52" s="6"/>
      <c r="B52" s="65">
        <v>117.50303666909016</v>
      </c>
      <c r="C52" s="62">
        <v>1556.9748553028408</v>
      </c>
      <c r="D52" s="63">
        <v>1476.922540013185</v>
      </c>
      <c r="E52" s="63">
        <v>1373.1922198118536</v>
      </c>
      <c r="F52" s="63">
        <v>1442.1747035014914</v>
      </c>
      <c r="G52" s="63">
        <v>1232.5673790224635</v>
      </c>
      <c r="H52" s="63">
        <v>1136.927289703385</v>
      </c>
      <c r="I52" s="63">
        <v>1102.226545123317</v>
      </c>
      <c r="J52" s="63">
        <v>1144.3135245963167</v>
      </c>
      <c r="K52" s="64">
        <v>1067</v>
      </c>
      <c r="L52" s="6"/>
      <c r="M52" s="6"/>
      <c r="N52" s="6"/>
      <c r="O52" s="6"/>
      <c r="P52" s="6"/>
      <c r="Q52" s="6"/>
      <c r="R52" s="6"/>
      <c r="S52" s="6"/>
      <c r="T52" s="6"/>
      <c r="U52" s="6"/>
      <c r="V52" s="6"/>
      <c r="W52" s="6"/>
      <c r="X52" s="6"/>
      <c r="Y52" s="6"/>
      <c r="Z52" s="6"/>
      <c r="AA52" s="6"/>
    </row>
    <row r="53" spans="1:27" x14ac:dyDescent="0.2">
      <c r="A53" s="6"/>
      <c r="B53" s="65">
        <v>120.00310127907079</v>
      </c>
      <c r="C53" s="62">
        <v>1569.9501790284332</v>
      </c>
      <c r="D53" s="63">
        <v>1483.4992395269403</v>
      </c>
      <c r="E53" s="63">
        <v>1379.1928737308115</v>
      </c>
      <c r="F53" s="63">
        <v>1454.0161179864056</v>
      </c>
      <c r="G53" s="63">
        <v>1244.7872657585194</v>
      </c>
      <c r="H53" s="63">
        <v>1147.1345432669714</v>
      </c>
      <c r="I53" s="63">
        <v>1106.7984719187136</v>
      </c>
      <c r="J53" s="63">
        <v>1148.820463997896</v>
      </c>
      <c r="K53" s="64">
        <v>1067</v>
      </c>
      <c r="L53" s="6"/>
      <c r="M53" s="6"/>
      <c r="N53" s="6"/>
      <c r="O53" s="6"/>
      <c r="P53" s="6"/>
      <c r="Q53" s="6"/>
      <c r="R53" s="6"/>
      <c r="S53" s="6"/>
      <c r="T53" s="6"/>
      <c r="U53" s="6"/>
      <c r="V53" s="6"/>
      <c r="W53" s="6"/>
      <c r="X53" s="6"/>
      <c r="Y53" s="6"/>
      <c r="Z53" s="6"/>
      <c r="AA53" s="6"/>
    </row>
    <row r="54" spans="1:27" x14ac:dyDescent="0.2">
      <c r="A54" s="6"/>
      <c r="B54" s="65">
        <v>122.50316588905146</v>
      </c>
      <c r="C54" s="62">
        <v>1582.9255027540255</v>
      </c>
      <c r="D54" s="63">
        <v>1493.9313905884653</v>
      </c>
      <c r="E54" s="63">
        <v>1385.1935276497693</v>
      </c>
      <c r="F54" s="63">
        <v>1465.8575324713199</v>
      </c>
      <c r="G54" s="63">
        <v>1257.0688790701554</v>
      </c>
      <c r="H54" s="63">
        <v>1157.3417968305582</v>
      </c>
      <c r="I54" s="63">
        <v>1111.37039871411</v>
      </c>
      <c r="J54" s="63">
        <v>1153.3274033994755</v>
      </c>
      <c r="K54" s="64">
        <v>1067</v>
      </c>
      <c r="L54" s="6"/>
      <c r="M54" s="6"/>
      <c r="N54" s="6"/>
      <c r="O54" s="6"/>
      <c r="P54" s="6"/>
      <c r="Q54" s="6"/>
      <c r="R54" s="6"/>
      <c r="S54" s="6"/>
      <c r="T54" s="6"/>
      <c r="U54" s="6"/>
      <c r="V54" s="6"/>
      <c r="W54" s="6"/>
      <c r="X54" s="6"/>
      <c r="Y54" s="6"/>
      <c r="Z54" s="6"/>
      <c r="AA54" s="6"/>
    </row>
    <row r="55" spans="1:27" x14ac:dyDescent="0.2">
      <c r="A55" s="6"/>
      <c r="B55" s="65">
        <v>125.0032304990321</v>
      </c>
      <c r="C55" s="62">
        <v>1595.9008264796175</v>
      </c>
      <c r="D55" s="63">
        <v>1508.0645109072773</v>
      </c>
      <c r="E55" s="63">
        <v>1391.1941815687271</v>
      </c>
      <c r="F55" s="63">
        <v>1477.6989469562336</v>
      </c>
      <c r="G55" s="63">
        <v>1269.3504923817911</v>
      </c>
      <c r="H55" s="63">
        <v>1167.5490503941448</v>
      </c>
      <c r="I55" s="63">
        <v>1115.9423255095062</v>
      </c>
      <c r="J55" s="63">
        <v>1157.8343428010551</v>
      </c>
      <c r="K55" s="64">
        <v>1067</v>
      </c>
      <c r="L55" s="6"/>
      <c r="M55" s="6"/>
      <c r="N55" s="6"/>
      <c r="O55" s="6"/>
      <c r="P55" s="6"/>
      <c r="Q55" s="6"/>
      <c r="R55" s="6"/>
      <c r="S55" s="6"/>
      <c r="T55" s="6"/>
      <c r="U55" s="6"/>
      <c r="V55" s="6"/>
      <c r="W55" s="6"/>
      <c r="X55" s="6"/>
      <c r="Y55" s="6"/>
      <c r="Z55" s="6"/>
      <c r="AA55" s="6"/>
    </row>
    <row r="56" spans="1:27" x14ac:dyDescent="0.2">
      <c r="A56" s="6"/>
      <c r="B56" s="65">
        <v>127.50329510901273</v>
      </c>
      <c r="C56" s="62">
        <v>1608.87615020521</v>
      </c>
      <c r="D56" s="63">
        <v>1522.1976312260895</v>
      </c>
      <c r="E56" s="63">
        <v>1397.1948354876849</v>
      </c>
      <c r="F56" s="63">
        <v>1489.540361441148</v>
      </c>
      <c r="G56" s="63">
        <v>1281.6321056934269</v>
      </c>
      <c r="H56" s="63">
        <v>1177.7563039577312</v>
      </c>
      <c r="I56" s="63">
        <v>1120.514252304903</v>
      </c>
      <c r="J56" s="63">
        <v>1162.3412822026344</v>
      </c>
      <c r="K56" s="64">
        <v>1067</v>
      </c>
      <c r="L56" s="6"/>
      <c r="M56" s="6"/>
      <c r="N56" s="6"/>
      <c r="O56" s="6"/>
      <c r="P56" s="6"/>
      <c r="Q56" s="6"/>
      <c r="R56" s="6"/>
      <c r="S56" s="6"/>
      <c r="T56" s="6"/>
      <c r="U56" s="6"/>
      <c r="V56" s="6"/>
      <c r="W56" s="6"/>
      <c r="X56" s="6"/>
      <c r="Y56" s="6"/>
      <c r="Z56" s="6"/>
      <c r="AA56" s="6"/>
    </row>
    <row r="57" spans="1:27" x14ac:dyDescent="0.2">
      <c r="A57" s="6"/>
      <c r="B57" s="65">
        <v>130.00335971899338</v>
      </c>
      <c r="C57" s="62">
        <v>1621.8514739308023</v>
      </c>
      <c r="D57" s="63">
        <v>1536.3307515449017</v>
      </c>
      <c r="E57" s="63">
        <v>1403.1954894066428</v>
      </c>
      <c r="F57" s="63">
        <v>1501.3817759260623</v>
      </c>
      <c r="G57" s="63">
        <v>1293.9137190050628</v>
      </c>
      <c r="H57" s="63">
        <v>1187.9635575213179</v>
      </c>
      <c r="I57" s="63">
        <v>1125.0861791002994</v>
      </c>
      <c r="J57" s="63">
        <v>1166.8482216042139</v>
      </c>
      <c r="K57" s="64">
        <v>1067</v>
      </c>
      <c r="L57" s="6"/>
      <c r="M57" s="6"/>
      <c r="N57" s="6"/>
      <c r="O57" s="6"/>
      <c r="P57" s="6"/>
      <c r="Q57" s="6"/>
      <c r="R57" s="6"/>
      <c r="S57" s="6"/>
      <c r="T57" s="6"/>
      <c r="U57" s="6"/>
      <c r="V57" s="6"/>
      <c r="W57" s="6"/>
      <c r="X57" s="6"/>
      <c r="Y57" s="6"/>
      <c r="Z57" s="6"/>
      <c r="AA57" s="6"/>
    </row>
    <row r="58" spans="1:27" x14ac:dyDescent="0.2">
      <c r="A58" s="6"/>
      <c r="B58" s="65">
        <v>132.50342432897401</v>
      </c>
      <c r="C58" s="62">
        <v>1634.8267976563948</v>
      </c>
      <c r="D58" s="63">
        <v>1550.4638718637141</v>
      </c>
      <c r="E58" s="63">
        <v>1409.1961433256006</v>
      </c>
      <c r="F58" s="63">
        <v>1513.2231904109763</v>
      </c>
      <c r="G58" s="63">
        <v>1306.1953323166988</v>
      </c>
      <c r="H58" s="63">
        <v>1198.1708110849045</v>
      </c>
      <c r="I58" s="63">
        <v>1129.6581058956958</v>
      </c>
      <c r="J58" s="63">
        <v>1171.3551610057934</v>
      </c>
      <c r="K58" s="64">
        <v>1067</v>
      </c>
      <c r="L58" s="6"/>
      <c r="M58" s="6"/>
      <c r="N58" s="6"/>
      <c r="O58" s="6"/>
      <c r="P58" s="6"/>
      <c r="Q58" s="6"/>
      <c r="R58" s="6"/>
      <c r="S58" s="6"/>
      <c r="T58" s="6"/>
      <c r="U58" s="6"/>
      <c r="V58" s="6"/>
      <c r="W58" s="6"/>
      <c r="X58" s="6"/>
      <c r="Y58" s="6"/>
      <c r="Z58" s="6"/>
      <c r="AA58" s="6"/>
    </row>
    <row r="59" spans="1:27" x14ac:dyDescent="0.2">
      <c r="A59" s="6"/>
      <c r="B59" s="65">
        <v>135.00348893895466</v>
      </c>
      <c r="C59" s="62">
        <v>1647.8021213819873</v>
      </c>
      <c r="D59" s="63">
        <v>1564.5969921825263</v>
      </c>
      <c r="E59" s="63">
        <v>1415.1967972445589</v>
      </c>
      <c r="F59" s="63">
        <v>1525.0646048958904</v>
      </c>
      <c r="G59" s="63">
        <v>1318.4769456283345</v>
      </c>
      <c r="H59" s="63">
        <v>1208.3780646484911</v>
      </c>
      <c r="I59" s="63">
        <v>1134.2300326910922</v>
      </c>
      <c r="J59" s="63">
        <v>1175.862100407373</v>
      </c>
      <c r="K59" s="64">
        <v>1067</v>
      </c>
      <c r="L59" s="6"/>
      <c r="M59" s="6"/>
      <c r="N59" s="6"/>
      <c r="O59" s="6"/>
      <c r="P59" s="6"/>
      <c r="Q59" s="6"/>
      <c r="R59" s="6"/>
      <c r="S59" s="6"/>
      <c r="T59" s="6"/>
      <c r="U59" s="6"/>
      <c r="V59" s="6"/>
      <c r="W59" s="6"/>
      <c r="X59" s="6"/>
      <c r="Y59" s="6"/>
      <c r="Z59" s="6"/>
      <c r="AA59" s="6"/>
    </row>
    <row r="60" spans="1:27" x14ac:dyDescent="0.2">
      <c r="A60" s="6"/>
      <c r="B60" s="65">
        <v>137.50355354893529</v>
      </c>
      <c r="C60" s="62">
        <v>1660.7774451075795</v>
      </c>
      <c r="D60" s="63">
        <v>1578.7301125013387</v>
      </c>
      <c r="E60" s="63">
        <v>1421.2465959806755</v>
      </c>
      <c r="F60" s="63">
        <v>1536.9060193808048</v>
      </c>
      <c r="G60" s="63">
        <v>1330.7585589399705</v>
      </c>
      <c r="H60" s="63">
        <v>1218.5853182120779</v>
      </c>
      <c r="I60" s="63">
        <v>1138.839403156705</v>
      </c>
      <c r="J60" s="63">
        <v>1180.369039808952</v>
      </c>
      <c r="K60" s="64">
        <v>1067</v>
      </c>
      <c r="L60" s="6"/>
      <c r="M60" s="6"/>
      <c r="N60" s="6"/>
      <c r="O60" s="6"/>
      <c r="P60" s="6"/>
      <c r="Q60" s="6"/>
      <c r="R60" s="6"/>
      <c r="S60" s="6"/>
      <c r="T60" s="6"/>
      <c r="U60" s="6"/>
      <c r="V60" s="6"/>
      <c r="W60" s="6"/>
      <c r="X60" s="6"/>
      <c r="Y60" s="6"/>
      <c r="Z60" s="6"/>
      <c r="AA60" s="6"/>
    </row>
    <row r="61" spans="1:27" x14ac:dyDescent="0.2">
      <c r="A61" s="6"/>
      <c r="B61" s="65">
        <v>140.00361815891594</v>
      </c>
      <c r="C61" s="62">
        <v>1673.752768833172</v>
      </c>
      <c r="D61" s="63">
        <v>1592.8632328201509</v>
      </c>
      <c r="E61" s="63">
        <v>1432.7330416675306</v>
      </c>
      <c r="F61" s="63">
        <v>1548.7474338657189</v>
      </c>
      <c r="G61" s="63">
        <v>1343.0401722516062</v>
      </c>
      <c r="H61" s="63">
        <v>1228.7925717756646</v>
      </c>
      <c r="I61" s="63">
        <v>1147.5909808228803</v>
      </c>
      <c r="J61" s="63">
        <v>1184.8759792105318</v>
      </c>
      <c r="K61" s="64">
        <v>1067</v>
      </c>
      <c r="L61" s="6"/>
      <c r="M61" s="6"/>
      <c r="N61" s="6"/>
      <c r="O61" s="6"/>
      <c r="P61" s="6"/>
      <c r="Q61" s="6"/>
      <c r="R61" s="6"/>
      <c r="S61" s="6"/>
      <c r="T61" s="6"/>
      <c r="U61" s="6"/>
      <c r="V61" s="6"/>
      <c r="W61" s="6"/>
      <c r="X61" s="6"/>
      <c r="Y61" s="6"/>
      <c r="Z61" s="6"/>
      <c r="AA61" s="6"/>
    </row>
    <row r="62" spans="1:27" x14ac:dyDescent="0.2">
      <c r="A62" s="6"/>
      <c r="B62" s="65">
        <v>142.50368276889657</v>
      </c>
      <c r="C62" s="62">
        <v>1683.9953766687465</v>
      </c>
      <c r="D62" s="63">
        <v>1606.9963531389633</v>
      </c>
      <c r="E62" s="63">
        <v>1444.2194873543856</v>
      </c>
      <c r="F62" s="63">
        <v>1560.5888483506333</v>
      </c>
      <c r="G62" s="63">
        <v>1355.3217855632422</v>
      </c>
      <c r="H62" s="63">
        <v>1238.9998253392514</v>
      </c>
      <c r="I62" s="63">
        <v>1156.3425584890558</v>
      </c>
      <c r="J62" s="63">
        <v>1189.3829186121113</v>
      </c>
      <c r="K62" s="64">
        <v>1067</v>
      </c>
      <c r="L62" s="6"/>
      <c r="M62" s="6"/>
      <c r="N62" s="6"/>
      <c r="O62" s="6"/>
      <c r="P62" s="6"/>
      <c r="Q62" s="6"/>
      <c r="R62" s="6"/>
      <c r="S62" s="6"/>
      <c r="T62" s="6"/>
      <c r="U62" s="6"/>
      <c r="V62" s="6"/>
      <c r="W62" s="6"/>
      <c r="X62" s="6"/>
      <c r="Y62" s="6"/>
      <c r="Z62" s="6"/>
      <c r="AA62" s="6"/>
    </row>
    <row r="63" spans="1:27" x14ac:dyDescent="0.2">
      <c r="A63" s="6"/>
      <c r="B63" s="65">
        <v>145.00374737887722</v>
      </c>
      <c r="C63" s="62">
        <v>1693.5411112830561</v>
      </c>
      <c r="D63" s="63">
        <v>1621.1294734577755</v>
      </c>
      <c r="E63" s="63">
        <v>1455.7059330412408</v>
      </c>
      <c r="F63" s="63">
        <v>1572.4302628355476</v>
      </c>
      <c r="G63" s="63">
        <v>1367.6033988748779</v>
      </c>
      <c r="H63" s="63">
        <v>1249.2070789028378</v>
      </c>
      <c r="I63" s="63">
        <v>1165.0941361552311</v>
      </c>
      <c r="J63" s="63">
        <v>1158.317390797024</v>
      </c>
      <c r="K63" s="64">
        <v>1067</v>
      </c>
      <c r="L63" s="6"/>
      <c r="M63" s="6"/>
      <c r="N63" s="6"/>
      <c r="O63" s="6"/>
      <c r="P63" s="6"/>
      <c r="Q63" s="6"/>
      <c r="R63" s="6"/>
      <c r="S63" s="6"/>
      <c r="T63" s="6"/>
      <c r="U63" s="6"/>
      <c r="V63" s="6"/>
      <c r="W63" s="6"/>
      <c r="X63" s="6"/>
      <c r="Y63" s="6"/>
      <c r="Z63" s="6"/>
      <c r="AA63" s="6"/>
    </row>
    <row r="64" spans="1:27" x14ac:dyDescent="0.2">
      <c r="A64" s="6"/>
      <c r="B64" s="65">
        <v>147.5038119888579</v>
      </c>
      <c r="C64" s="62">
        <v>1702.6327001197924</v>
      </c>
      <c r="D64" s="63">
        <v>1635.2625937765879</v>
      </c>
      <c r="E64" s="63">
        <v>1467.1923787280959</v>
      </c>
      <c r="F64" s="63">
        <v>1584.2716773204618</v>
      </c>
      <c r="G64" s="63">
        <v>1379.8850121865141</v>
      </c>
      <c r="H64" s="63">
        <v>1259.4143324664246</v>
      </c>
      <c r="I64" s="63">
        <v>1173.8457138214064</v>
      </c>
      <c r="J64" s="63">
        <v>1162.8243301986035</v>
      </c>
      <c r="K64" s="64">
        <v>1067</v>
      </c>
      <c r="L64" s="6"/>
      <c r="M64" s="6"/>
      <c r="N64" s="6"/>
      <c r="O64" s="6"/>
      <c r="P64" s="6"/>
      <c r="Q64" s="6"/>
      <c r="R64" s="6"/>
      <c r="S64" s="6"/>
      <c r="T64" s="6"/>
      <c r="U64" s="6"/>
      <c r="V64" s="6"/>
      <c r="W64" s="6"/>
      <c r="X64" s="6"/>
      <c r="Y64" s="6"/>
      <c r="Z64" s="6"/>
      <c r="AA64" s="6"/>
    </row>
    <row r="65" spans="1:27" x14ac:dyDescent="0.2">
      <c r="A65" s="6"/>
      <c r="B65" s="61">
        <v>150.0038765988385</v>
      </c>
      <c r="C65" s="62">
        <v>1703.688480431731</v>
      </c>
      <c r="D65" s="63">
        <v>1649.3957140954003</v>
      </c>
      <c r="E65" s="63">
        <v>1470.1915808287906</v>
      </c>
      <c r="F65" s="63">
        <v>1596.1130918053759</v>
      </c>
      <c r="G65" s="63">
        <v>1392.1666254981499</v>
      </c>
      <c r="H65" s="63">
        <v>1269.6215860300115</v>
      </c>
      <c r="I65" s="63">
        <v>1182.597291487582</v>
      </c>
      <c r="J65" s="63">
        <v>1167.3312696001833</v>
      </c>
      <c r="K65" s="64">
        <v>1067</v>
      </c>
      <c r="L65" s="6"/>
      <c r="M65" s="6"/>
      <c r="N65" s="6"/>
      <c r="O65" s="6"/>
      <c r="P65" s="6"/>
      <c r="Q65" s="6"/>
      <c r="R65" s="6"/>
      <c r="S65" s="6"/>
      <c r="T65" s="6"/>
      <c r="U65" s="6"/>
      <c r="V65" s="6"/>
      <c r="W65" s="6"/>
      <c r="X65" s="6"/>
      <c r="Y65" s="6"/>
      <c r="Z65" s="6"/>
      <c r="AA65" s="6"/>
    </row>
    <row r="66" spans="1:27" x14ac:dyDescent="0.2">
      <c r="A66" s="6"/>
      <c r="B66" s="65">
        <v>152.50394120881901</v>
      </c>
      <c r="C66" s="62">
        <v>1723.553810670868</v>
      </c>
      <c r="D66" s="63">
        <v>1663.4947398010349</v>
      </c>
      <c r="E66" s="63">
        <v>1483.4935053462152</v>
      </c>
      <c r="F66" s="63">
        <v>1607.9545062902901</v>
      </c>
      <c r="G66" s="63">
        <v>1404.4482388097858</v>
      </c>
      <c r="H66" s="63">
        <v>1279.8042157063032</v>
      </c>
      <c r="I66" s="63">
        <v>1191.3488691537573</v>
      </c>
      <c r="J66" s="63">
        <v>1171.8382090017624</v>
      </c>
      <c r="K66" s="64">
        <v>1067</v>
      </c>
      <c r="L66" s="6"/>
      <c r="M66" s="6"/>
      <c r="N66" s="6"/>
      <c r="O66" s="6"/>
      <c r="P66" s="6"/>
      <c r="Q66" s="6"/>
      <c r="R66" s="6"/>
      <c r="S66" s="6"/>
      <c r="T66" s="6"/>
      <c r="U66" s="6"/>
      <c r="V66" s="6"/>
      <c r="W66" s="6"/>
      <c r="X66" s="6"/>
      <c r="Y66" s="6"/>
      <c r="Z66" s="6"/>
      <c r="AA66" s="6"/>
    </row>
    <row r="67" spans="1:27" x14ac:dyDescent="0.2">
      <c r="A67" s="6"/>
      <c r="B67" s="65">
        <v>155.00400581880001</v>
      </c>
      <c r="C67" s="62">
        <v>1742.9649951324316</v>
      </c>
      <c r="D67" s="63">
        <v>1677.6658320836916</v>
      </c>
      <c r="E67" s="63">
        <v>1496.7954298636394</v>
      </c>
      <c r="F67" s="63">
        <v>1619.7959207752042</v>
      </c>
      <c r="G67" s="63">
        <v>1416.7298521214216</v>
      </c>
      <c r="H67" s="63">
        <v>1290.0388934659995</v>
      </c>
      <c r="I67" s="63">
        <v>1200.1004468199324</v>
      </c>
      <c r="J67" s="63">
        <v>1176.3451484033419</v>
      </c>
      <c r="K67" s="64">
        <v>1067</v>
      </c>
      <c r="L67" s="6"/>
      <c r="M67" s="6"/>
      <c r="N67" s="6"/>
      <c r="O67" s="6"/>
      <c r="P67" s="6"/>
      <c r="Q67" s="6"/>
      <c r="R67" s="6"/>
      <c r="S67" s="6"/>
      <c r="T67" s="6"/>
      <c r="U67" s="6"/>
      <c r="V67" s="6"/>
      <c r="W67" s="6"/>
      <c r="X67" s="6"/>
      <c r="Y67" s="6"/>
      <c r="Z67" s="6"/>
      <c r="AA67" s="6"/>
    </row>
    <row r="68" spans="1:27" ht="15" customHeight="1" x14ac:dyDescent="0.2">
      <c r="A68" s="6"/>
      <c r="B68" s="65">
        <v>157.50407042878001</v>
      </c>
      <c r="C68" s="62">
        <v>1765.9104552284164</v>
      </c>
      <c r="D68" s="63">
        <v>1691.8369243663485</v>
      </c>
      <c r="E68" s="63">
        <v>1510.0973543810637</v>
      </c>
      <c r="F68" s="63">
        <v>1631.6373352601186</v>
      </c>
      <c r="G68" s="63">
        <v>1429.0114654330575</v>
      </c>
      <c r="H68" s="63">
        <v>1300.2735712256961</v>
      </c>
      <c r="I68" s="63">
        <v>1208.8520244861081</v>
      </c>
      <c r="J68" s="63">
        <v>1180.8520878049214</v>
      </c>
      <c r="K68" s="64">
        <v>1067</v>
      </c>
      <c r="L68" s="6"/>
      <c r="M68" s="93" t="s">
        <v>77</v>
      </c>
      <c r="N68" s="93"/>
      <c r="O68" s="93"/>
      <c r="P68" s="93"/>
      <c r="Q68" s="93"/>
      <c r="R68" s="93"/>
      <c r="S68" s="93"/>
      <c r="T68" s="93"/>
      <c r="U68" s="93"/>
      <c r="V68" s="93"/>
      <c r="W68" s="93"/>
      <c r="X68" s="93"/>
      <c r="Y68" s="93"/>
      <c r="Z68" s="93"/>
      <c r="AA68" s="6"/>
    </row>
    <row r="69" spans="1:27" x14ac:dyDescent="0.2">
      <c r="A69" s="6"/>
      <c r="B69" s="65">
        <v>160.00413503876101</v>
      </c>
      <c r="C69" s="62">
        <v>1792.089873286337</v>
      </c>
      <c r="D69" s="63">
        <v>1706.0080166490052</v>
      </c>
      <c r="E69" s="63">
        <v>1523.3992788984881</v>
      </c>
      <c r="F69" s="63">
        <v>1643.4787497450327</v>
      </c>
      <c r="G69" s="63">
        <v>1441.2930787446933</v>
      </c>
      <c r="H69" s="63">
        <v>1310.5082489853928</v>
      </c>
      <c r="I69" s="63">
        <v>1217.6036021522832</v>
      </c>
      <c r="J69" s="63">
        <v>1185.3590272065007</v>
      </c>
      <c r="K69" s="64">
        <v>1067</v>
      </c>
      <c r="L69" s="6"/>
      <c r="M69" s="93"/>
      <c r="N69" s="93"/>
      <c r="O69" s="93"/>
      <c r="P69" s="93"/>
      <c r="Q69" s="93"/>
      <c r="R69" s="93"/>
      <c r="S69" s="93"/>
      <c r="T69" s="93"/>
      <c r="U69" s="93"/>
      <c r="V69" s="93"/>
      <c r="W69" s="93"/>
      <c r="X69" s="93"/>
      <c r="Y69" s="93"/>
      <c r="Z69" s="93"/>
      <c r="AA69" s="6"/>
    </row>
    <row r="70" spans="1:27" x14ac:dyDescent="0.2">
      <c r="A70" s="6"/>
      <c r="B70" s="65">
        <v>162.504199648742</v>
      </c>
      <c r="C70" s="62">
        <v>1818.3035431814365</v>
      </c>
      <c r="D70" s="63">
        <v>1720.1791089316621</v>
      </c>
      <c r="E70" s="63">
        <v>1536.7012034159125</v>
      </c>
      <c r="F70" s="63">
        <v>1655.3201642299471</v>
      </c>
      <c r="G70" s="63">
        <v>1453.5746920563295</v>
      </c>
      <c r="H70" s="63">
        <v>1320.7429267450891</v>
      </c>
      <c r="I70" s="63">
        <v>1226.3551798184587</v>
      </c>
      <c r="J70" s="63">
        <v>1189.86596660808</v>
      </c>
      <c r="K70" s="64">
        <v>1067</v>
      </c>
      <c r="L70" s="6"/>
      <c r="M70" s="93"/>
      <c r="N70" s="93"/>
      <c r="O70" s="93"/>
      <c r="P70" s="93"/>
      <c r="Q70" s="93"/>
      <c r="R70" s="93"/>
      <c r="S70" s="93"/>
      <c r="T70" s="93"/>
      <c r="U70" s="93"/>
      <c r="V70" s="93"/>
      <c r="W70" s="93"/>
      <c r="X70" s="93"/>
      <c r="Y70" s="93"/>
      <c r="Z70" s="93"/>
      <c r="AA70" s="6"/>
    </row>
    <row r="71" spans="1:27" x14ac:dyDescent="0.2">
      <c r="A71" s="6"/>
      <c r="B71" s="65">
        <v>165.004264258722</v>
      </c>
      <c r="C71" s="62">
        <v>1844.5172130765354</v>
      </c>
      <c r="D71" s="63">
        <v>1734.3502012143185</v>
      </c>
      <c r="E71" s="63">
        <v>1550.0031279333371</v>
      </c>
      <c r="F71" s="63">
        <v>1667.1615787148612</v>
      </c>
      <c r="G71" s="63">
        <v>1465.8563053679652</v>
      </c>
      <c r="H71" s="63">
        <v>1330.9776045047859</v>
      </c>
      <c r="I71" s="63">
        <v>1235.1067574846338</v>
      </c>
      <c r="J71" s="63">
        <v>1194.3729060096596</v>
      </c>
      <c r="K71" s="64">
        <v>1067</v>
      </c>
      <c r="L71" s="6"/>
      <c r="M71" s="93"/>
      <c r="N71" s="93"/>
      <c r="O71" s="93"/>
      <c r="P71" s="93"/>
      <c r="Q71" s="93"/>
      <c r="R71" s="93"/>
      <c r="S71" s="93"/>
      <c r="T71" s="93"/>
      <c r="U71" s="93"/>
      <c r="V71" s="93"/>
      <c r="W71" s="93"/>
      <c r="X71" s="93"/>
      <c r="Y71" s="93"/>
      <c r="Z71" s="93"/>
      <c r="AA71" s="6"/>
    </row>
    <row r="72" spans="1:27" x14ac:dyDescent="0.2">
      <c r="A72" s="6"/>
      <c r="B72" s="65">
        <v>167.504328868703</v>
      </c>
      <c r="C72" s="62">
        <v>1870.7308829716349</v>
      </c>
      <c r="D72" s="63">
        <v>1748.5212934969757</v>
      </c>
      <c r="E72" s="63">
        <v>1563.3050524507612</v>
      </c>
      <c r="F72" s="63">
        <v>1679.0029931997753</v>
      </c>
      <c r="G72" s="63">
        <v>1478.1379186796014</v>
      </c>
      <c r="H72" s="63">
        <v>1341.2122822644824</v>
      </c>
      <c r="I72" s="63">
        <v>1243.8583351508096</v>
      </c>
      <c r="J72" s="63">
        <v>1198.8798454112393</v>
      </c>
      <c r="K72" s="64">
        <v>1067</v>
      </c>
      <c r="L72" s="6"/>
      <c r="M72" s="93"/>
      <c r="N72" s="93"/>
      <c r="O72" s="93"/>
      <c r="P72" s="93"/>
      <c r="Q72" s="93"/>
      <c r="R72" s="93"/>
      <c r="S72" s="93"/>
      <c r="T72" s="93"/>
      <c r="U72" s="93"/>
      <c r="V72" s="93"/>
      <c r="W72" s="93"/>
      <c r="X72" s="93"/>
      <c r="Y72" s="93"/>
      <c r="Z72" s="93"/>
      <c r="AA72" s="6"/>
    </row>
    <row r="73" spans="1:27" x14ac:dyDescent="0.2">
      <c r="A73" s="6"/>
      <c r="B73" s="65">
        <v>170.004393478683</v>
      </c>
      <c r="C73" s="62">
        <v>1896.9445528667338</v>
      </c>
      <c r="D73" s="63">
        <v>1762.6923857796328</v>
      </c>
      <c r="E73" s="63">
        <v>1576.6069769681853</v>
      </c>
      <c r="F73" s="63">
        <v>1690.8444076846895</v>
      </c>
      <c r="G73" s="63">
        <v>1490.4195319912371</v>
      </c>
      <c r="H73" s="63">
        <v>1351.4469600241791</v>
      </c>
      <c r="I73" s="63">
        <v>1252.6099128169847</v>
      </c>
      <c r="J73" s="63">
        <v>1203.3867848128184</v>
      </c>
      <c r="K73" s="64">
        <v>1067</v>
      </c>
      <c r="L73" s="6"/>
      <c r="M73" s="93"/>
      <c r="N73" s="93"/>
      <c r="O73" s="93"/>
      <c r="P73" s="93"/>
      <c r="Q73" s="93"/>
      <c r="R73" s="93"/>
      <c r="S73" s="93"/>
      <c r="T73" s="93"/>
      <c r="U73" s="93"/>
      <c r="V73" s="93"/>
      <c r="W73" s="93"/>
      <c r="X73" s="93"/>
      <c r="Y73" s="93"/>
      <c r="Z73" s="93"/>
      <c r="AA73" s="6"/>
    </row>
    <row r="74" spans="1:27" x14ac:dyDescent="0.2">
      <c r="A74" s="6"/>
      <c r="B74" s="65">
        <v>172.50445808866399</v>
      </c>
      <c r="C74" s="62">
        <v>1923.158222761833</v>
      </c>
      <c r="D74" s="63">
        <v>1776.8634780622895</v>
      </c>
      <c r="E74" s="63">
        <v>1589.9089014856099</v>
      </c>
      <c r="F74" s="63">
        <v>1702.6858221696039</v>
      </c>
      <c r="G74" s="63">
        <v>1502.7011453028729</v>
      </c>
      <c r="H74" s="63">
        <v>1361.6816377838757</v>
      </c>
      <c r="I74" s="63">
        <v>1261.36149048316</v>
      </c>
      <c r="J74" s="63">
        <v>1209.5857554418942</v>
      </c>
      <c r="K74" s="64">
        <v>1067</v>
      </c>
      <c r="L74" s="6"/>
      <c r="M74" s="6"/>
      <c r="N74" s="6"/>
      <c r="O74" s="6"/>
      <c r="P74" s="6"/>
      <c r="Q74" s="6"/>
      <c r="R74" s="6"/>
      <c r="S74" s="6"/>
      <c r="T74" s="6"/>
      <c r="U74" s="6"/>
      <c r="V74" s="6"/>
      <c r="W74" s="6"/>
      <c r="X74" s="6"/>
      <c r="Y74" s="6"/>
      <c r="Z74" s="6"/>
      <c r="AA74" s="6"/>
    </row>
    <row r="75" spans="1:27" x14ac:dyDescent="0.2">
      <c r="A75" s="6"/>
      <c r="B75" s="65">
        <v>175.00452269864499</v>
      </c>
      <c r="C75" s="62">
        <v>1949.3718926569322</v>
      </c>
      <c r="D75" s="63">
        <v>1791.0345703449464</v>
      </c>
      <c r="E75" s="63">
        <v>1603.2108260030343</v>
      </c>
      <c r="F75" s="63">
        <v>1669.5935938545181</v>
      </c>
      <c r="G75" s="63">
        <v>1514.9827586145091</v>
      </c>
      <c r="H75" s="63">
        <v>1371.9163155435722</v>
      </c>
      <c r="I75" s="63">
        <v>1270.1130681493355</v>
      </c>
      <c r="J75" s="63">
        <v>1217.2459184170755</v>
      </c>
      <c r="K75" s="64">
        <v>1067</v>
      </c>
      <c r="L75" s="6"/>
      <c r="M75" s="6"/>
      <c r="N75" s="6"/>
      <c r="O75" s="6"/>
      <c r="P75" s="6"/>
      <c r="Q75" s="6"/>
      <c r="R75" s="6"/>
      <c r="S75" s="6"/>
      <c r="T75" s="6"/>
      <c r="U75" s="6"/>
      <c r="V75" s="6"/>
      <c r="W75" s="6"/>
      <c r="X75" s="6"/>
      <c r="Y75" s="6"/>
      <c r="Z75" s="6"/>
      <c r="AA75" s="6"/>
    </row>
    <row r="76" spans="1:27" x14ac:dyDescent="0.2">
      <c r="A76" s="6"/>
      <c r="B76" s="65">
        <v>177.50458730862499</v>
      </c>
      <c r="C76" s="62">
        <v>1975.5855625520314</v>
      </c>
      <c r="D76" s="63">
        <v>1805.205662627603</v>
      </c>
      <c r="E76" s="63">
        <v>1616.5127505204589</v>
      </c>
      <c r="F76" s="63">
        <v>1681.4350083394322</v>
      </c>
      <c r="G76" s="63">
        <v>1527.2643719261448</v>
      </c>
      <c r="H76" s="63">
        <v>1382.1509933032689</v>
      </c>
      <c r="I76" s="63">
        <v>1278.8646458155108</v>
      </c>
      <c r="J76" s="63">
        <v>1224.9060813922572</v>
      </c>
      <c r="K76" s="64">
        <v>1067</v>
      </c>
      <c r="L76" s="6"/>
      <c r="M76" s="6"/>
      <c r="N76" s="6"/>
      <c r="O76" s="6"/>
      <c r="P76" s="6"/>
      <c r="Q76" s="6"/>
      <c r="R76" s="6"/>
      <c r="S76" s="6"/>
      <c r="T76" s="6"/>
      <c r="U76" s="6"/>
      <c r="V76" s="6"/>
      <c r="W76" s="6"/>
      <c r="X76" s="6"/>
      <c r="Y76" s="6"/>
      <c r="Z76" s="6"/>
      <c r="AA76" s="6"/>
    </row>
    <row r="77" spans="1:27" x14ac:dyDescent="0.2">
      <c r="A77" s="6"/>
      <c r="B77" s="65">
        <v>180.00465191860599</v>
      </c>
      <c r="C77" s="62">
        <v>2001.7992324471302</v>
      </c>
      <c r="D77" s="63">
        <v>1819.3767549102595</v>
      </c>
      <c r="E77" s="63">
        <v>1629.814675037883</v>
      </c>
      <c r="F77" s="63">
        <v>1693.2764228243464</v>
      </c>
      <c r="G77" s="63">
        <v>1539.5459852377808</v>
      </c>
      <c r="H77" s="63">
        <v>1392.385671062965</v>
      </c>
      <c r="I77" s="63">
        <v>1287.6162234816861</v>
      </c>
      <c r="J77" s="63">
        <v>1232.5662443674385</v>
      </c>
      <c r="K77" s="64">
        <v>1067</v>
      </c>
      <c r="L77" s="6"/>
      <c r="M77" s="6"/>
      <c r="N77" s="6"/>
      <c r="O77" s="6"/>
      <c r="P77" s="6"/>
      <c r="Q77" s="6"/>
      <c r="R77" s="6"/>
      <c r="S77" s="6"/>
      <c r="T77" s="6"/>
      <c r="U77" s="6"/>
      <c r="V77" s="6"/>
      <c r="W77" s="6"/>
      <c r="X77" s="6"/>
      <c r="Y77" s="6"/>
      <c r="Z77" s="6"/>
      <c r="AA77" s="6"/>
    </row>
    <row r="78" spans="1:27" x14ac:dyDescent="0.2">
      <c r="A78" s="6"/>
      <c r="B78" s="65">
        <v>182.50471652858599</v>
      </c>
      <c r="C78" s="62">
        <v>2028.0129023422301</v>
      </c>
      <c r="D78" s="63">
        <v>1833.5478471929168</v>
      </c>
      <c r="E78" s="63">
        <v>1640.0231204239599</v>
      </c>
      <c r="F78" s="63">
        <v>1705.1178373092607</v>
      </c>
      <c r="G78" s="63">
        <v>1551.8275985494167</v>
      </c>
      <c r="H78" s="63">
        <v>1402.620348822662</v>
      </c>
      <c r="I78" s="63">
        <v>1296.3560164654566</v>
      </c>
      <c r="J78" s="63">
        <v>1240.2264073426202</v>
      </c>
      <c r="K78" s="64">
        <v>1067</v>
      </c>
      <c r="L78" s="6"/>
      <c r="M78" s="6"/>
      <c r="N78" s="6"/>
      <c r="O78" s="6"/>
      <c r="P78" s="6"/>
      <c r="Q78" s="6"/>
      <c r="R78" s="6"/>
      <c r="S78" s="6"/>
      <c r="T78" s="6"/>
      <c r="U78" s="6"/>
      <c r="V78" s="6"/>
      <c r="W78" s="6"/>
      <c r="X78" s="6"/>
      <c r="Y78" s="6"/>
      <c r="Z78" s="6"/>
      <c r="AA78" s="6"/>
    </row>
    <row r="79" spans="1:27" x14ac:dyDescent="0.2">
      <c r="A79" s="6"/>
      <c r="B79" s="65">
        <v>185.00478113856701</v>
      </c>
      <c r="C79" s="62">
        <v>2054.2265722373286</v>
      </c>
      <c r="D79" s="63">
        <v>1843.610168420051</v>
      </c>
      <c r="E79" s="63">
        <v>1658.8384035020845</v>
      </c>
      <c r="F79" s="63">
        <v>1716.9592517941749</v>
      </c>
      <c r="G79" s="63">
        <v>1564.1092118610522</v>
      </c>
      <c r="H79" s="63">
        <v>1412.8550265823585</v>
      </c>
      <c r="I79" s="63">
        <v>1305.128597402339</v>
      </c>
      <c r="J79" s="63">
        <v>1247.8865703178014</v>
      </c>
      <c r="K79" s="64">
        <v>1067</v>
      </c>
      <c r="L79" s="6"/>
      <c r="M79" s="6"/>
      <c r="N79" s="6"/>
      <c r="O79" s="6"/>
      <c r="P79" s="6"/>
      <c r="Q79" s="6"/>
      <c r="R79" s="6"/>
      <c r="S79" s="6"/>
      <c r="T79" s="6"/>
      <c r="U79" s="6"/>
      <c r="V79" s="6"/>
      <c r="W79" s="6"/>
      <c r="X79" s="6"/>
      <c r="Y79" s="6"/>
      <c r="Z79" s="6"/>
      <c r="AA79" s="6"/>
    </row>
    <row r="80" spans="1:27" x14ac:dyDescent="0.2">
      <c r="A80" s="6"/>
      <c r="B80" s="65">
        <v>187.50484574854801</v>
      </c>
      <c r="C80" s="62">
        <v>2080.440242132428</v>
      </c>
      <c r="D80" s="63">
        <v>1832.5737125397027</v>
      </c>
      <c r="E80" s="63">
        <v>1677.65368658021</v>
      </c>
      <c r="F80" s="63">
        <v>1728.8006662790892</v>
      </c>
      <c r="G80" s="63">
        <v>1576.3908251726882</v>
      </c>
      <c r="H80" s="63">
        <v>1408.6669586145108</v>
      </c>
      <c r="I80" s="63">
        <v>1313.9011783392218</v>
      </c>
      <c r="J80" s="63">
        <v>1255.5467332929832</v>
      </c>
      <c r="K80" s="64">
        <v>1067</v>
      </c>
      <c r="L80" s="6"/>
      <c r="M80" s="6"/>
      <c r="N80" s="6"/>
      <c r="O80" s="6"/>
      <c r="P80" s="6"/>
      <c r="Q80" s="6"/>
      <c r="R80" s="6"/>
      <c r="S80" s="6"/>
      <c r="T80" s="6"/>
      <c r="U80" s="6"/>
      <c r="V80" s="6"/>
      <c r="W80" s="6"/>
      <c r="X80" s="6"/>
      <c r="Y80" s="6"/>
      <c r="Z80" s="6"/>
      <c r="AA80" s="6"/>
    </row>
    <row r="81" spans="1:27" x14ac:dyDescent="0.2">
      <c r="A81" s="6"/>
      <c r="B81" s="65">
        <v>190.00491035852801</v>
      </c>
      <c r="C81" s="62">
        <v>2106.653912027527</v>
      </c>
      <c r="D81" s="63">
        <v>1834.0561614178232</v>
      </c>
      <c r="E81" s="63">
        <v>1696.4689696583348</v>
      </c>
      <c r="F81" s="63">
        <v>1740.6420807640031</v>
      </c>
      <c r="G81" s="63">
        <v>1588.6724384843244</v>
      </c>
      <c r="H81" s="63">
        <v>1415.3607320702702</v>
      </c>
      <c r="I81" s="63">
        <v>1322.6737592761049</v>
      </c>
      <c r="J81" s="63">
        <v>1263.2068962681647</v>
      </c>
      <c r="K81" s="64">
        <v>1067</v>
      </c>
      <c r="L81" s="6"/>
      <c r="M81" s="6"/>
      <c r="N81" s="6"/>
      <c r="O81" s="6"/>
      <c r="P81" s="6"/>
      <c r="Q81" s="6"/>
      <c r="R81" s="6"/>
      <c r="S81" s="6"/>
      <c r="T81" s="6"/>
      <c r="U81" s="6"/>
      <c r="V81" s="6"/>
      <c r="W81" s="6"/>
      <c r="X81" s="6"/>
      <c r="Y81" s="6"/>
      <c r="Z81" s="6"/>
      <c r="AA81" s="6"/>
    </row>
    <row r="82" spans="1:27" x14ac:dyDescent="0.2">
      <c r="A82" s="6"/>
      <c r="B82" s="65">
        <v>192.504974968509</v>
      </c>
      <c r="C82" s="62">
        <v>2132.8675819226264</v>
      </c>
      <c r="D82" s="63">
        <v>1851.9758403583412</v>
      </c>
      <c r="E82" s="63">
        <v>1715.2842527364603</v>
      </c>
      <c r="F82" s="63">
        <v>1752.483495248918</v>
      </c>
      <c r="G82" s="63">
        <v>1600.9540517959604</v>
      </c>
      <c r="H82" s="63">
        <v>1425.5954098299669</v>
      </c>
      <c r="I82" s="63">
        <v>1331.4463402129877</v>
      </c>
      <c r="J82" s="63">
        <v>1270.8670592433461</v>
      </c>
      <c r="K82" s="64">
        <v>1067</v>
      </c>
      <c r="L82" s="6"/>
      <c r="M82" s="6"/>
      <c r="N82" s="6"/>
      <c r="O82" s="6"/>
      <c r="P82" s="6"/>
      <c r="Q82" s="6"/>
      <c r="R82" s="6"/>
      <c r="S82" s="6"/>
      <c r="T82" s="6"/>
      <c r="U82" s="6"/>
      <c r="V82" s="6"/>
      <c r="W82" s="6"/>
      <c r="X82" s="6"/>
      <c r="Y82" s="6"/>
      <c r="Z82" s="6"/>
      <c r="AA82" s="6"/>
    </row>
    <row r="83" spans="1:27" x14ac:dyDescent="0.2">
      <c r="A83" s="6"/>
      <c r="B83" s="65">
        <v>195.00503957849</v>
      </c>
      <c r="C83" s="62">
        <v>2159.0812518177249</v>
      </c>
      <c r="D83" s="63">
        <v>1869.895519298859</v>
      </c>
      <c r="E83" s="63">
        <v>1734.0995358145849</v>
      </c>
      <c r="F83" s="63">
        <v>1764.3249097338316</v>
      </c>
      <c r="G83" s="63">
        <v>1613.2356651075959</v>
      </c>
      <c r="H83" s="63">
        <v>1435.8300875896634</v>
      </c>
      <c r="I83" s="63">
        <v>1340.2189211498701</v>
      </c>
      <c r="J83" s="63">
        <v>1278.5272222185276</v>
      </c>
      <c r="K83" s="64">
        <v>1067</v>
      </c>
      <c r="L83" s="6"/>
      <c r="M83" s="6"/>
      <c r="N83" s="6"/>
      <c r="O83" s="6"/>
      <c r="P83" s="6"/>
      <c r="Q83" s="6"/>
      <c r="R83" s="6"/>
      <c r="S83" s="6"/>
      <c r="T83" s="6"/>
      <c r="U83" s="6"/>
      <c r="V83" s="6"/>
      <c r="W83" s="6"/>
      <c r="X83" s="6"/>
      <c r="Y83" s="6"/>
      <c r="Z83" s="6"/>
      <c r="AA83" s="6"/>
    </row>
    <row r="84" spans="1:27" x14ac:dyDescent="0.2">
      <c r="A84" s="6"/>
      <c r="B84" s="65">
        <v>197.50510418847</v>
      </c>
      <c r="C84" s="62">
        <v>2185.2949217128244</v>
      </c>
      <c r="D84" s="63">
        <v>1887.815198239377</v>
      </c>
      <c r="E84" s="63">
        <v>1752.9148188927104</v>
      </c>
      <c r="F84" s="63">
        <v>1776.166324218746</v>
      </c>
      <c r="G84" s="63">
        <v>1625.5172784192321</v>
      </c>
      <c r="H84" s="63">
        <v>1446.06476534936</v>
      </c>
      <c r="I84" s="63">
        <v>1348.9915020867529</v>
      </c>
      <c r="J84" s="63">
        <v>1286.1873851937089</v>
      </c>
      <c r="K84" s="64">
        <v>1067</v>
      </c>
      <c r="L84" s="6"/>
      <c r="M84" s="6"/>
      <c r="N84" s="6"/>
      <c r="O84" s="6"/>
      <c r="P84" s="6"/>
      <c r="Q84" s="6"/>
      <c r="R84" s="6"/>
      <c r="S84" s="6"/>
      <c r="T84" s="6"/>
      <c r="U84" s="6"/>
      <c r="V84" s="6"/>
      <c r="W84" s="6"/>
      <c r="X84" s="6"/>
      <c r="Y84" s="6"/>
      <c r="Z84" s="6"/>
      <c r="AA84" s="6"/>
    </row>
    <row r="85" spans="1:27" x14ac:dyDescent="0.2">
      <c r="A85" s="6"/>
      <c r="B85" s="65">
        <v>200.005168798451</v>
      </c>
      <c r="C85" s="62">
        <v>2211.5085916079238</v>
      </c>
      <c r="D85" s="63">
        <v>1905.7348771798954</v>
      </c>
      <c r="E85" s="63">
        <v>1771.7301019708354</v>
      </c>
      <c r="F85" s="63">
        <v>1788.0077387036604</v>
      </c>
      <c r="G85" s="63">
        <v>1637.7988917308678</v>
      </c>
      <c r="H85" s="63">
        <v>1456.2994431090565</v>
      </c>
      <c r="I85" s="63">
        <v>1357.7640830236362</v>
      </c>
      <c r="J85" s="63">
        <v>1293.8475481688904</v>
      </c>
      <c r="K85" s="64">
        <v>1067</v>
      </c>
      <c r="L85" s="6"/>
      <c r="M85" s="6"/>
      <c r="N85" s="6"/>
      <c r="O85" s="6"/>
      <c r="P85" s="6"/>
      <c r="Q85" s="6"/>
      <c r="R85" s="6"/>
      <c r="S85" s="6"/>
      <c r="T85" s="6"/>
      <c r="U85" s="6"/>
      <c r="V85" s="6"/>
      <c r="W85" s="6"/>
      <c r="X85" s="6"/>
      <c r="Y85" s="6"/>
      <c r="Z85" s="6"/>
      <c r="AA85" s="6"/>
    </row>
    <row r="86" spans="1:27" x14ac:dyDescent="0.2">
      <c r="A86" s="6"/>
      <c r="B86" s="6"/>
      <c r="C86" s="57"/>
      <c r="D86" s="6"/>
      <c r="E86" s="6"/>
      <c r="F86" s="6"/>
      <c r="G86" s="6"/>
      <c r="H86" s="6"/>
      <c r="I86" s="6"/>
      <c r="J86" s="6"/>
      <c r="K86" s="6"/>
      <c r="L86" s="6"/>
      <c r="M86" s="6"/>
      <c r="N86" s="6"/>
      <c r="O86" s="6"/>
      <c r="P86" s="6"/>
      <c r="Q86" s="6"/>
      <c r="R86" s="6"/>
      <c r="S86" s="6"/>
      <c r="T86" s="6"/>
      <c r="U86" s="6"/>
      <c r="V86" s="6"/>
      <c r="W86" s="6"/>
      <c r="X86" s="6"/>
      <c r="Y86" s="6"/>
      <c r="Z86" s="6"/>
      <c r="AA86" s="6"/>
    </row>
    <row r="87" spans="1:27" x14ac:dyDescent="0.2">
      <c r="A87" s="6"/>
      <c r="B87" s="6"/>
      <c r="C87" s="57"/>
      <c r="D87" s="6"/>
      <c r="E87" s="6"/>
      <c r="F87" s="6"/>
      <c r="G87" s="6"/>
      <c r="H87" s="6"/>
      <c r="I87" s="6"/>
      <c r="J87" s="6"/>
      <c r="K87" s="6"/>
      <c r="L87" s="6"/>
      <c r="M87" s="6"/>
      <c r="N87" s="6"/>
      <c r="O87" s="6"/>
      <c r="P87" s="6"/>
      <c r="Q87" s="6"/>
      <c r="R87" s="6"/>
      <c r="S87" s="6"/>
      <c r="T87" s="6"/>
      <c r="U87" s="6"/>
      <c r="V87" s="6"/>
      <c r="W87" s="6"/>
      <c r="X87" s="6"/>
      <c r="Y87" s="6"/>
      <c r="Z87" s="6"/>
      <c r="AA87" s="6"/>
    </row>
    <row r="88" spans="1:27" x14ac:dyDescent="0.2">
      <c r="A88" s="6"/>
      <c r="B88" s="6"/>
      <c r="C88" s="57"/>
      <c r="D88" s="6"/>
      <c r="E88" s="6"/>
      <c r="F88" s="6"/>
      <c r="G88" s="6"/>
      <c r="H88" s="6"/>
      <c r="I88" s="6"/>
      <c r="J88" s="6"/>
      <c r="K88" s="6"/>
      <c r="L88" s="6"/>
      <c r="M88" s="6"/>
      <c r="N88" s="6"/>
      <c r="O88" s="6"/>
      <c r="P88" s="6"/>
      <c r="Q88" s="6"/>
      <c r="R88" s="6"/>
      <c r="S88" s="6"/>
      <c r="T88" s="6"/>
      <c r="U88" s="6"/>
      <c r="V88" s="6"/>
      <c r="W88" s="6"/>
      <c r="X88" s="6"/>
      <c r="Y88" s="6"/>
      <c r="Z88" s="6"/>
      <c r="AA88" s="6"/>
    </row>
    <row r="89" spans="1:27" x14ac:dyDescent="0.2">
      <c r="A89" s="6"/>
      <c r="B89" s="6"/>
      <c r="C89" s="57"/>
      <c r="D89" s="6"/>
      <c r="E89" s="6"/>
      <c r="F89" s="6"/>
      <c r="G89" s="6"/>
      <c r="H89" s="6"/>
      <c r="I89" s="6"/>
      <c r="J89" s="6"/>
      <c r="K89" s="6"/>
      <c r="L89" s="6"/>
      <c r="M89" s="6"/>
      <c r="N89" s="6"/>
      <c r="O89" s="6"/>
      <c r="P89" s="6"/>
      <c r="Q89" s="6"/>
      <c r="R89" s="6"/>
      <c r="S89" s="6"/>
      <c r="T89" s="6"/>
      <c r="U89" s="6"/>
      <c r="V89" s="6"/>
      <c r="W89" s="6"/>
      <c r="X89" s="6"/>
      <c r="Y89" s="6"/>
      <c r="Z89" s="6"/>
      <c r="AA89" s="6"/>
    </row>
    <row r="90" spans="1:27" x14ac:dyDescent="0.2">
      <c r="A90" s="6"/>
      <c r="B90" s="6"/>
      <c r="C90" s="57"/>
      <c r="D90" s="6"/>
      <c r="E90" s="6"/>
      <c r="F90" s="6"/>
      <c r="G90" s="6"/>
      <c r="H90" s="6"/>
      <c r="I90" s="6"/>
      <c r="J90" s="6"/>
      <c r="K90" s="6"/>
      <c r="L90" s="6"/>
      <c r="M90" s="6"/>
      <c r="N90" s="6"/>
      <c r="O90" s="6"/>
      <c r="P90" s="6"/>
      <c r="Q90" s="6"/>
      <c r="R90" s="6"/>
      <c r="S90" s="6"/>
      <c r="T90" s="6"/>
      <c r="U90" s="6"/>
      <c r="V90" s="6"/>
      <c r="W90" s="6"/>
      <c r="X90" s="6"/>
      <c r="Y90" s="6"/>
      <c r="Z90" s="6"/>
      <c r="AA90" s="6"/>
    </row>
  </sheetData>
  <mergeCells count="2">
    <mergeCell ref="C1:O2"/>
    <mergeCell ref="M68:Z73"/>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1"/>
  <sheetViews>
    <sheetView showGridLines="0" workbookViewId="0">
      <selection activeCell="A16" sqref="A16:I26"/>
    </sheetView>
  </sheetViews>
  <sheetFormatPr baseColWidth="10" defaultRowHeight="15" x14ac:dyDescent="0.2"/>
  <cols>
    <col min="1" max="1" width="46.1640625" customWidth="1"/>
    <col min="2" max="2" width="11.5" style="3" customWidth="1"/>
    <col min="3" max="3" width="11.33203125" style="3" customWidth="1"/>
    <col min="4" max="4" width="11.5" style="3" customWidth="1"/>
    <col min="5" max="6" width="11.6640625" style="3" customWidth="1"/>
    <col min="7" max="8" width="11.5" style="3" customWidth="1"/>
    <col min="9" max="9" width="11.6640625" customWidth="1"/>
  </cols>
  <sheetData>
    <row r="1" spans="1:13" ht="48" customHeight="1" x14ac:dyDescent="0.2">
      <c r="A1" s="92" t="s">
        <v>49</v>
      </c>
      <c r="B1" s="92"/>
      <c r="C1" s="92"/>
      <c r="D1" s="92"/>
      <c r="E1" s="92"/>
      <c r="F1" s="92"/>
      <c r="G1" s="92"/>
      <c r="H1" s="92"/>
      <c r="I1" s="92"/>
      <c r="J1" s="5"/>
      <c r="K1" s="5"/>
      <c r="L1" s="5"/>
      <c r="M1" s="5"/>
    </row>
    <row r="2" spans="1:13" x14ac:dyDescent="0.2">
      <c r="A2" s="5"/>
      <c r="B2" s="66"/>
      <c r="C2" s="66"/>
      <c r="D2" s="66"/>
      <c r="E2" s="66"/>
      <c r="F2" s="66"/>
      <c r="G2" s="66"/>
      <c r="H2" s="66"/>
      <c r="I2" s="66" t="s">
        <v>40</v>
      </c>
      <c r="J2" s="5"/>
      <c r="K2" s="5"/>
      <c r="L2" s="5"/>
      <c r="M2" s="5"/>
    </row>
    <row r="3" spans="1:13" x14ac:dyDescent="0.2">
      <c r="A3" s="129"/>
      <c r="B3" s="132" t="s">
        <v>32</v>
      </c>
      <c r="C3" s="133"/>
      <c r="D3" s="133"/>
      <c r="E3" s="134"/>
      <c r="F3" s="132" t="s">
        <v>33</v>
      </c>
      <c r="G3" s="133"/>
      <c r="H3" s="133"/>
      <c r="I3" s="134"/>
      <c r="J3" s="5"/>
      <c r="K3" s="5"/>
      <c r="L3" s="5"/>
      <c r="M3" s="5"/>
    </row>
    <row r="4" spans="1:13" x14ac:dyDescent="0.2">
      <c r="A4" s="130"/>
      <c r="B4" s="135" t="s">
        <v>31</v>
      </c>
      <c r="C4" s="136"/>
      <c r="D4" s="136"/>
      <c r="E4" s="136"/>
      <c r="F4" s="136"/>
      <c r="G4" s="136"/>
      <c r="H4" s="136"/>
      <c r="I4" s="137"/>
      <c r="J4" s="5"/>
      <c r="K4" s="5"/>
      <c r="L4" s="5"/>
      <c r="M4" s="5"/>
    </row>
    <row r="5" spans="1:13" ht="45" customHeight="1" x14ac:dyDescent="0.2">
      <c r="A5" s="131"/>
      <c r="B5" s="67" t="s">
        <v>34</v>
      </c>
      <c r="C5" s="67" t="s">
        <v>35</v>
      </c>
      <c r="D5" s="67" t="s">
        <v>41</v>
      </c>
      <c r="E5" s="67" t="s">
        <v>36</v>
      </c>
      <c r="F5" s="67" t="s">
        <v>34</v>
      </c>
      <c r="G5" s="67" t="s">
        <v>35</v>
      </c>
      <c r="H5" s="67" t="s">
        <v>41</v>
      </c>
      <c r="I5" s="68" t="s">
        <v>37</v>
      </c>
      <c r="J5" s="5"/>
      <c r="K5" s="5"/>
      <c r="L5" s="5"/>
      <c r="M5" s="5"/>
    </row>
    <row r="6" spans="1:13" x14ac:dyDescent="0.2">
      <c r="A6" s="69" t="s">
        <v>58</v>
      </c>
      <c r="B6" s="70">
        <v>497.52256666666699</v>
      </c>
      <c r="C6" s="70">
        <f>MAX(0,535-(68+C7+C8+C9))</f>
        <v>0</v>
      </c>
      <c r="D6" s="70">
        <f>MAX(0,535-(68+D7+D8+D9))</f>
        <v>0</v>
      </c>
      <c r="E6" s="70">
        <f>MAX(0,535-(68+E7+E8+E9))</f>
        <v>0</v>
      </c>
      <c r="F6" s="70">
        <v>713.22763333333296</v>
      </c>
      <c r="G6" s="70">
        <v>211.95763333333301</v>
      </c>
      <c r="H6" s="70">
        <f>MAX(0,1.5*535-(2*68+H7+H8+H9))</f>
        <v>0</v>
      </c>
      <c r="I6" s="70">
        <f>MAX(0,1.5*535-(2*68+I7+I8+I9))</f>
        <v>0</v>
      </c>
      <c r="J6" s="5"/>
      <c r="K6" s="5"/>
      <c r="L6" s="5"/>
      <c r="M6" s="5"/>
    </row>
    <row r="7" spans="1:13" ht="18" customHeight="1" x14ac:dyDescent="0.2">
      <c r="A7" s="71" t="s">
        <v>59</v>
      </c>
      <c r="B7" s="81">
        <v>0</v>
      </c>
      <c r="C7" s="82">
        <f>501.27 +12.7</f>
        <v>513.97</v>
      </c>
      <c r="D7" s="81">
        <v>0</v>
      </c>
      <c r="E7" s="81">
        <v>0</v>
      </c>
      <c r="F7" s="81">
        <v>0</v>
      </c>
      <c r="G7" s="82">
        <f>501.27</f>
        <v>501.27</v>
      </c>
      <c r="H7" s="81">
        <v>0</v>
      </c>
      <c r="I7" s="81">
        <v>0</v>
      </c>
      <c r="J7" s="5"/>
      <c r="K7" s="5"/>
      <c r="L7" s="5"/>
      <c r="M7" s="5"/>
    </row>
    <row r="8" spans="1:13" ht="15.75" customHeight="1" x14ac:dyDescent="0.2">
      <c r="A8" s="71" t="s">
        <v>41</v>
      </c>
      <c r="B8" s="81">
        <v>0</v>
      </c>
      <c r="C8" s="81">
        <v>0</v>
      </c>
      <c r="D8" s="81">
        <v>868.2</v>
      </c>
      <c r="E8" s="81">
        <v>0</v>
      </c>
      <c r="F8" s="81">
        <v>0</v>
      </c>
      <c r="G8" s="81">
        <v>0</v>
      </c>
      <c r="H8" s="81">
        <v>868.2</v>
      </c>
      <c r="I8" s="81">
        <v>0</v>
      </c>
      <c r="J8" s="5"/>
      <c r="K8" s="5"/>
      <c r="L8" s="5"/>
      <c r="M8" s="5"/>
    </row>
    <row r="9" spans="1:13" ht="30" customHeight="1" x14ac:dyDescent="0.2">
      <c r="A9" s="72" t="s">
        <v>60</v>
      </c>
      <c r="B9" s="81">
        <v>0</v>
      </c>
      <c r="C9" s="81">
        <v>0</v>
      </c>
      <c r="D9" s="81">
        <v>0</v>
      </c>
      <c r="E9" s="83">
        <f>860+104.77</f>
        <v>964.77</v>
      </c>
      <c r="F9" s="81">
        <v>0</v>
      </c>
      <c r="G9" s="81">
        <v>0</v>
      </c>
      <c r="H9" s="81">
        <v>0</v>
      </c>
      <c r="I9" s="83">
        <v>964.77</v>
      </c>
      <c r="J9" s="5"/>
      <c r="K9" s="5"/>
      <c r="L9" s="5"/>
      <c r="M9" s="5"/>
    </row>
    <row r="10" spans="1:13" x14ac:dyDescent="0.2">
      <c r="A10" s="73" t="s">
        <v>29</v>
      </c>
      <c r="B10" s="74">
        <v>269.43605000000002</v>
      </c>
      <c r="C10" s="74">
        <v>269.43605000000002</v>
      </c>
      <c r="D10" s="74">
        <v>269.43605000000002</v>
      </c>
      <c r="E10" s="74">
        <v>269.43605000000002</v>
      </c>
      <c r="F10" s="74">
        <v>326.74804999999998</v>
      </c>
      <c r="G10" s="74">
        <v>326.74804999999998</v>
      </c>
      <c r="H10" s="74">
        <v>326.74804999999998</v>
      </c>
      <c r="I10" s="74">
        <v>326.74804999999998</v>
      </c>
      <c r="J10" s="5"/>
      <c r="K10" s="5"/>
      <c r="L10" s="5"/>
      <c r="M10" s="5"/>
    </row>
    <row r="11" spans="1:13" ht="15" customHeight="1" x14ac:dyDescent="0.2">
      <c r="A11" s="75" t="s">
        <v>16</v>
      </c>
      <c r="B11" s="76">
        <f t="shared" ref="B11:I11" si="0">SUM(B6:B10)</f>
        <v>766.95861666666701</v>
      </c>
      <c r="C11" s="76">
        <f t="shared" si="0"/>
        <v>783.40605000000005</v>
      </c>
      <c r="D11" s="76">
        <f t="shared" si="0"/>
        <v>1137.6360500000001</v>
      </c>
      <c r="E11" s="76">
        <f t="shared" si="0"/>
        <v>1234.20605</v>
      </c>
      <c r="F11" s="76">
        <f t="shared" si="0"/>
        <v>1039.9756833333329</v>
      </c>
      <c r="G11" s="76">
        <f t="shared" si="0"/>
        <v>1039.9756833333329</v>
      </c>
      <c r="H11" s="76">
        <f t="shared" si="0"/>
        <v>1194.94805</v>
      </c>
      <c r="I11" s="76">
        <f t="shared" si="0"/>
        <v>1291.5180499999999</v>
      </c>
      <c r="J11" s="5"/>
      <c r="K11" s="5"/>
      <c r="L11" s="5"/>
      <c r="M11" s="5"/>
    </row>
    <row r="12" spans="1:13" x14ac:dyDescent="0.2">
      <c r="A12" s="77" t="s">
        <v>30</v>
      </c>
      <c r="B12" s="78">
        <f>B11</f>
        <v>766.95861666666701</v>
      </c>
      <c r="C12" s="78">
        <f>C11</f>
        <v>783.40605000000005</v>
      </c>
      <c r="D12" s="78">
        <f>D11</f>
        <v>1137.6360500000001</v>
      </c>
      <c r="E12" s="78">
        <f>E11</f>
        <v>1234.20605</v>
      </c>
      <c r="F12" s="78">
        <f>F11/1.5</f>
        <v>693.31712222222188</v>
      </c>
      <c r="G12" s="78">
        <f>G11/1.5</f>
        <v>693.31712222222188</v>
      </c>
      <c r="H12" s="78">
        <f>H11/1.5</f>
        <v>796.63203333333331</v>
      </c>
      <c r="I12" s="78">
        <f>I11/1.5</f>
        <v>861.01203333333331</v>
      </c>
      <c r="J12" s="5"/>
      <c r="K12" s="5"/>
      <c r="L12" s="5"/>
      <c r="M12" s="5"/>
    </row>
    <row r="13" spans="1:13" ht="6" customHeight="1" x14ac:dyDescent="0.2">
      <c r="A13" s="138" t="s">
        <v>63</v>
      </c>
      <c r="B13" s="127">
        <f>B12/1067*100</f>
        <v>71.879907841299627</v>
      </c>
      <c r="C13" s="127">
        <f t="shared" ref="C13:I13" si="1">C12/1067*100</f>
        <v>73.42137300843487</v>
      </c>
      <c r="D13" s="127">
        <f t="shared" si="1"/>
        <v>106.62006091846298</v>
      </c>
      <c r="E13" s="127">
        <f t="shared" si="1"/>
        <v>115.67067010309277</v>
      </c>
      <c r="F13" s="127">
        <f t="shared" si="1"/>
        <v>64.978174528793048</v>
      </c>
      <c r="G13" s="127">
        <f t="shared" si="1"/>
        <v>64.978174528793048</v>
      </c>
      <c r="H13" s="127">
        <f t="shared" si="1"/>
        <v>74.660921587004054</v>
      </c>
      <c r="I13" s="127">
        <f t="shared" si="1"/>
        <v>80.694661043423935</v>
      </c>
      <c r="J13" s="5"/>
      <c r="K13" s="5"/>
      <c r="L13" s="5"/>
      <c r="M13" s="5"/>
    </row>
    <row r="14" spans="1:13" ht="9" customHeight="1" x14ac:dyDescent="0.2">
      <c r="A14" s="139"/>
      <c r="B14" s="128"/>
      <c r="C14" s="128"/>
      <c r="D14" s="128"/>
      <c r="E14" s="128"/>
      <c r="F14" s="128"/>
      <c r="G14" s="128"/>
      <c r="H14" s="128"/>
      <c r="I14" s="128"/>
      <c r="J14" s="5"/>
      <c r="K14" s="5"/>
      <c r="L14" s="5"/>
      <c r="M14" s="5"/>
    </row>
    <row r="15" spans="1:13" x14ac:dyDescent="0.2">
      <c r="A15" s="5"/>
      <c r="B15" s="66"/>
      <c r="C15" s="66"/>
      <c r="D15" s="66"/>
      <c r="E15" s="66"/>
      <c r="F15" s="66"/>
      <c r="G15" s="66"/>
      <c r="H15" s="66"/>
      <c r="I15" s="66"/>
      <c r="J15" s="5"/>
      <c r="K15" s="5"/>
      <c r="L15" s="5"/>
      <c r="M15" s="5"/>
    </row>
    <row r="16" spans="1:13" ht="15" customHeight="1" x14ac:dyDescent="0.2">
      <c r="A16" s="95" t="s">
        <v>64</v>
      </c>
      <c r="B16" s="95"/>
      <c r="C16" s="95"/>
      <c r="D16" s="95"/>
      <c r="E16" s="95"/>
      <c r="F16" s="95"/>
      <c r="G16" s="95"/>
      <c r="H16" s="95"/>
      <c r="I16" s="95"/>
      <c r="J16" s="5"/>
      <c r="K16" s="5"/>
      <c r="L16" s="5"/>
      <c r="M16" s="5"/>
    </row>
    <row r="17" spans="1:13" x14ac:dyDescent="0.2">
      <c r="A17" s="95"/>
      <c r="B17" s="95"/>
      <c r="C17" s="95"/>
      <c r="D17" s="95"/>
      <c r="E17" s="95"/>
      <c r="F17" s="95"/>
      <c r="G17" s="95"/>
      <c r="H17" s="95"/>
      <c r="I17" s="95"/>
      <c r="J17" s="5"/>
      <c r="K17" s="5"/>
      <c r="L17" s="5"/>
      <c r="M17" s="5"/>
    </row>
    <row r="18" spans="1:13" x14ac:dyDescent="0.2">
      <c r="A18" s="95"/>
      <c r="B18" s="95"/>
      <c r="C18" s="95"/>
      <c r="D18" s="95"/>
      <c r="E18" s="95"/>
      <c r="F18" s="95"/>
      <c r="G18" s="95"/>
      <c r="H18" s="95"/>
      <c r="I18" s="95"/>
      <c r="J18" s="5"/>
      <c r="K18" s="5"/>
      <c r="L18" s="5"/>
      <c r="M18" s="5"/>
    </row>
    <row r="19" spans="1:13" x14ac:dyDescent="0.2">
      <c r="A19" s="95"/>
      <c r="B19" s="95"/>
      <c r="C19" s="95"/>
      <c r="D19" s="95"/>
      <c r="E19" s="95"/>
      <c r="F19" s="95"/>
      <c r="G19" s="95"/>
      <c r="H19" s="95"/>
      <c r="I19" s="95"/>
      <c r="J19" s="5"/>
      <c r="K19" s="5"/>
      <c r="L19" s="5"/>
      <c r="M19" s="5"/>
    </row>
    <row r="20" spans="1:13" x14ac:dyDescent="0.2">
      <c r="A20" s="95"/>
      <c r="B20" s="95"/>
      <c r="C20" s="95"/>
      <c r="D20" s="95"/>
      <c r="E20" s="95"/>
      <c r="F20" s="95"/>
      <c r="G20" s="95"/>
      <c r="H20" s="95"/>
      <c r="I20" s="95"/>
      <c r="J20" s="5"/>
      <c r="K20" s="5"/>
      <c r="L20" s="5"/>
      <c r="M20" s="5"/>
    </row>
    <row r="21" spans="1:13" x14ac:dyDescent="0.2">
      <c r="A21" s="95"/>
      <c r="B21" s="95"/>
      <c r="C21" s="95"/>
      <c r="D21" s="95"/>
      <c r="E21" s="95"/>
      <c r="F21" s="95"/>
      <c r="G21" s="95"/>
      <c r="H21" s="95"/>
      <c r="I21" s="95"/>
      <c r="J21" s="5"/>
      <c r="K21" s="5"/>
      <c r="L21" s="5"/>
      <c r="M21" s="5"/>
    </row>
    <row r="22" spans="1:13" x14ac:dyDescent="0.2">
      <c r="A22" s="95"/>
      <c r="B22" s="95"/>
      <c r="C22" s="95"/>
      <c r="D22" s="95"/>
      <c r="E22" s="95"/>
      <c r="F22" s="95"/>
      <c r="G22" s="95"/>
      <c r="H22" s="95"/>
      <c r="I22" s="95"/>
      <c r="J22" s="5"/>
      <c r="K22" s="5"/>
      <c r="L22" s="5"/>
      <c r="M22" s="5"/>
    </row>
    <row r="23" spans="1:13" x14ac:dyDescent="0.2">
      <c r="A23" s="95"/>
      <c r="B23" s="95"/>
      <c r="C23" s="95"/>
      <c r="D23" s="95"/>
      <c r="E23" s="95"/>
      <c r="F23" s="95"/>
      <c r="G23" s="95"/>
      <c r="H23" s="95"/>
      <c r="I23" s="95"/>
      <c r="J23" s="5"/>
      <c r="K23" s="5"/>
      <c r="L23" s="5"/>
      <c r="M23" s="5"/>
    </row>
    <row r="24" spans="1:13" x14ac:dyDescent="0.2">
      <c r="A24" s="95"/>
      <c r="B24" s="95"/>
      <c r="C24" s="95"/>
      <c r="D24" s="95"/>
      <c r="E24" s="95"/>
      <c r="F24" s="95"/>
      <c r="G24" s="95"/>
      <c r="H24" s="95"/>
      <c r="I24" s="95"/>
      <c r="J24" s="5"/>
      <c r="K24" s="5"/>
      <c r="L24" s="5"/>
      <c r="M24" s="5"/>
    </row>
    <row r="25" spans="1:13" x14ac:dyDescent="0.2">
      <c r="A25" s="95"/>
      <c r="B25" s="95"/>
      <c r="C25" s="95"/>
      <c r="D25" s="95"/>
      <c r="E25" s="95"/>
      <c r="F25" s="95"/>
      <c r="G25" s="95"/>
      <c r="H25" s="95"/>
      <c r="I25" s="95"/>
      <c r="J25" s="5"/>
      <c r="K25" s="5"/>
      <c r="L25" s="5"/>
      <c r="M25" s="5"/>
    </row>
    <row r="26" spans="1:13" x14ac:dyDescent="0.2">
      <c r="A26" s="95"/>
      <c r="B26" s="95"/>
      <c r="C26" s="95"/>
      <c r="D26" s="95"/>
      <c r="E26" s="95"/>
      <c r="F26" s="95"/>
      <c r="G26" s="95"/>
      <c r="H26" s="95"/>
      <c r="I26" s="95"/>
      <c r="J26" s="5"/>
      <c r="K26" s="5"/>
      <c r="L26" s="5"/>
      <c r="M26" s="5"/>
    </row>
    <row r="27" spans="1:13" x14ac:dyDescent="0.2">
      <c r="A27" s="5"/>
      <c r="B27" s="66"/>
      <c r="C27" s="66"/>
      <c r="D27" s="66"/>
      <c r="E27" s="66"/>
      <c r="F27" s="66"/>
      <c r="G27" s="66"/>
      <c r="H27" s="66"/>
      <c r="I27" s="5"/>
      <c r="J27" s="5"/>
      <c r="K27" s="5"/>
      <c r="L27" s="5"/>
      <c r="M27" s="5"/>
    </row>
    <row r="28" spans="1:13" x14ac:dyDescent="0.2">
      <c r="A28" s="5"/>
      <c r="B28" s="66"/>
      <c r="C28" s="66"/>
      <c r="D28" s="66"/>
      <c r="E28" s="66"/>
      <c r="F28" s="66"/>
      <c r="G28" s="66"/>
      <c r="H28" s="66"/>
      <c r="I28" s="5"/>
      <c r="J28" s="5"/>
      <c r="K28" s="5"/>
      <c r="L28" s="5"/>
      <c r="M28" s="5"/>
    </row>
    <row r="29" spans="1:13" x14ac:dyDescent="0.2">
      <c r="A29" s="5"/>
      <c r="B29" s="66"/>
      <c r="C29" s="66"/>
      <c r="D29" s="66"/>
      <c r="E29" s="66"/>
      <c r="F29" s="66"/>
      <c r="G29" s="66"/>
      <c r="H29" s="66"/>
      <c r="I29" s="5"/>
      <c r="J29" s="5"/>
      <c r="K29" s="5"/>
      <c r="L29" s="5"/>
      <c r="M29" s="5"/>
    </row>
    <row r="30" spans="1:13" x14ac:dyDescent="0.2">
      <c r="A30" s="5"/>
      <c r="B30" s="66"/>
      <c r="C30" s="66"/>
      <c r="D30" s="66"/>
      <c r="E30" s="66"/>
      <c r="F30" s="66"/>
      <c r="G30" s="66"/>
      <c r="H30" s="66"/>
      <c r="I30" s="5"/>
      <c r="J30" s="5"/>
      <c r="K30" s="5"/>
      <c r="L30" s="5"/>
      <c r="M30" s="5"/>
    </row>
    <row r="31" spans="1:13" x14ac:dyDescent="0.2">
      <c r="A31" s="5"/>
      <c r="B31" s="66"/>
      <c r="C31" s="66"/>
      <c r="D31" s="66"/>
      <c r="E31" s="66"/>
      <c r="F31" s="66"/>
      <c r="G31" s="66"/>
      <c r="H31" s="66"/>
      <c r="I31" s="5"/>
      <c r="J31" s="5"/>
      <c r="K31" s="5"/>
      <c r="L31" s="5"/>
      <c r="M31" s="5"/>
    </row>
  </sheetData>
  <mergeCells count="15">
    <mergeCell ref="A1:I1"/>
    <mergeCell ref="A16:I26"/>
    <mergeCell ref="G13:G14"/>
    <mergeCell ref="H13:H14"/>
    <mergeCell ref="I13:I14"/>
    <mergeCell ref="A3:A5"/>
    <mergeCell ref="B3:E3"/>
    <mergeCell ref="F3:I3"/>
    <mergeCell ref="B4:I4"/>
    <mergeCell ref="A13:A14"/>
    <mergeCell ref="B13:B14"/>
    <mergeCell ref="C13:C14"/>
    <mergeCell ref="D13:D14"/>
    <mergeCell ref="E13:E14"/>
    <mergeCell ref="F13:F1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Graphique 1</vt:lpstr>
      <vt:lpstr>Graphique 2</vt:lpstr>
      <vt:lpstr>Tableau 1</vt:lpstr>
      <vt:lpstr>Tableau 2</vt:lpstr>
      <vt:lpstr>Tableau 3</vt:lpstr>
      <vt:lpstr>Tableau 4</vt:lpstr>
      <vt:lpstr>Tableau 5</vt:lpstr>
      <vt:lpstr>Graphique 3</vt:lpstr>
      <vt:lpstr>Tableau encadré 1</vt:lpstr>
      <vt:lpstr>'Graphique 3'!Nb_adultes</vt:lpstr>
      <vt:lpstr>rbg</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HANANEL, Jérôme (DREES/OS/LCE)</dc:creator>
  <cp:lastModifiedBy>Microsoft Office User</cp:lastModifiedBy>
  <dcterms:created xsi:type="dcterms:W3CDTF">2018-01-23T10:43:33Z</dcterms:created>
  <dcterms:modified xsi:type="dcterms:W3CDTF">2019-09-03T08:43:30Z</dcterms:modified>
</cp:coreProperties>
</file>