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10" windowWidth="15285" windowHeight="12165"/>
  </bookViews>
  <sheets>
    <sheet name="Tableau enc 1" sheetId="10" r:id="rId1"/>
    <sheet name="Graphique 1" sheetId="7" r:id="rId2"/>
    <sheet name="Graphique 2" sheetId="9" r:id="rId3"/>
    <sheet name="Tableau 1" sheetId="1" r:id="rId4"/>
    <sheet name="Tableau 2" sheetId="2" r:id="rId5"/>
    <sheet name="Tableau 3" sheetId="3" r:id="rId6"/>
    <sheet name="Tableau 4" sheetId="4" r:id="rId7"/>
    <sheet name="Tableau 5" sheetId="5" r:id="rId8"/>
    <sheet name="Graphique 3" sheetId="6" r:id="rId9"/>
  </sheets>
  <externalReferences>
    <externalReference r:id="rId10"/>
    <externalReference r:id="rId11"/>
  </externalReferences>
  <definedNames>
    <definedName name="al_taux_compl">[1]Barème!$B$50</definedName>
    <definedName name="Nb_adultes" localSheetId="8">'Graphique 3'!$B$4</definedName>
    <definedName name="rbg">'Graphique 2'!$Q1</definedName>
    <definedName name="seuil_versement_AL">[1]Barème!$B$68</definedName>
    <definedName name="smic_n">[2]Barème!$B$298</definedName>
    <definedName name="tx_crds">[1]Barème!$B$230</definedName>
  </definedNames>
  <calcPr calcId="145621"/>
</workbook>
</file>

<file path=xl/calcChain.xml><?xml version="1.0" encoding="utf-8"?>
<calcChain xmlns="http://schemas.openxmlformats.org/spreadsheetml/2006/main">
  <c r="K9" i="5" l="1"/>
  <c r="J9" i="5"/>
  <c r="I9" i="5"/>
  <c r="H9" i="5"/>
  <c r="G9" i="5"/>
  <c r="F9" i="5"/>
  <c r="E9" i="5"/>
  <c r="D9" i="5"/>
  <c r="K7" i="5" l="1"/>
  <c r="J7" i="5"/>
  <c r="H7" i="5"/>
  <c r="I7" i="5"/>
  <c r="G7" i="5"/>
  <c r="F7" i="5"/>
  <c r="E7" i="5"/>
  <c r="D7" i="5"/>
  <c r="J9" i="1" l="1"/>
  <c r="I9" i="1"/>
  <c r="H9" i="1"/>
  <c r="G9" i="1"/>
  <c r="F9" i="1"/>
  <c r="E9" i="1"/>
  <c r="D9" i="1"/>
  <c r="J7" i="1"/>
  <c r="I7" i="1"/>
  <c r="H7" i="1"/>
  <c r="G7" i="1"/>
  <c r="F7" i="1"/>
  <c r="E7" i="1"/>
  <c r="D7" i="1"/>
</calcChain>
</file>

<file path=xl/sharedStrings.xml><?xml version="1.0" encoding="utf-8"?>
<sst xmlns="http://schemas.openxmlformats.org/spreadsheetml/2006/main" count="151" uniqueCount="86">
  <si>
    <t>Personne seule</t>
  </si>
  <si>
    <t>Couple</t>
  </si>
  <si>
    <t>Nombre d'enfant(s)</t>
  </si>
  <si>
    <t>Revenu de solidarité active</t>
  </si>
  <si>
    <t>Prime d'activité</t>
  </si>
  <si>
    <t>Allocations logement</t>
  </si>
  <si>
    <t>Montant en euros mensuels</t>
  </si>
  <si>
    <t>Revenu du travail</t>
  </si>
  <si>
    <t>Allocations familiales</t>
  </si>
  <si>
    <t>Complément familial</t>
  </si>
  <si>
    <t>Allocation de rentrée scolaire</t>
  </si>
  <si>
    <t>Allocation de soutien familial</t>
  </si>
  <si>
    <t>Impôt sur le revenu</t>
  </si>
  <si>
    <t>Revenu disponible</t>
  </si>
  <si>
    <t>Niveau de vie</t>
  </si>
  <si>
    <t>Niveau de vie / seuil de pauvreté (1)</t>
  </si>
  <si>
    <t>Revenus d'activité</t>
  </si>
  <si>
    <t>Nombre d’enfant(s)</t>
  </si>
  <si>
    <t>0,5 smic</t>
  </si>
  <si>
    <t>1 smic</t>
  </si>
  <si>
    <t>Tableau 1 : Montant mensuel forfaitaire du RSA et montant mensuel réellement versé pour un ménage sans revenu d’activité, selon sa composition familiale</t>
  </si>
  <si>
    <t xml:space="preserve">Salaire en % du Smic net tps plein </t>
  </si>
  <si>
    <t xml:space="preserve">Salaire en % du Smic brut tps plein </t>
  </si>
  <si>
    <t xml:space="preserve">Complément familial </t>
  </si>
  <si>
    <t xml:space="preserve">Allocations logement </t>
  </si>
  <si>
    <t xml:space="preserve">Revenu disponible </t>
  </si>
  <si>
    <t xml:space="preserve">Allocation de soutien familial </t>
  </si>
  <si>
    <t xml:space="preserve">Revenu disponible         </t>
  </si>
  <si>
    <t>Montant forfaitaire du RSA (en euros)</t>
  </si>
  <si>
    <t>Situation par rapport à une personne seule sans enfant (en %)</t>
  </si>
  <si>
    <t xml:space="preserve">Revenus d'activité             (en % du smic) </t>
  </si>
  <si>
    <t xml:space="preserve">Revenu de solidarité active + prime de Noël </t>
  </si>
  <si>
    <t>RSA (y compris prime de Noël) réellement perçu (en euros)</t>
  </si>
  <si>
    <t>Niveau de vie (en euros)</t>
  </si>
  <si>
    <t>Écart à la situation d’emploi au smic (en %)</t>
  </si>
  <si>
    <t xml:space="preserve"> 0 enfant</t>
  </si>
  <si>
    <t xml:space="preserve"> 1 enfant</t>
  </si>
  <si>
    <t xml:space="preserve"> 2 enfants</t>
  </si>
  <si>
    <t xml:space="preserve"> 3 enfants</t>
  </si>
  <si>
    <t>Revenu du travail net</t>
  </si>
  <si>
    <t>Tableau 4 : Montant mensuel des prestations sociales, de l'impôt sur le revenu, du revenu disponible et du niveau de vie d'un ménage ayant un revenu d’activité net égal à un smic net à temps plein, selon sa composition familiale</t>
  </si>
  <si>
    <t>Seuils de sortie des prestations sociales (en % du smic net mensuel à temps plein)</t>
  </si>
  <si>
    <t xml:space="preserve">Montant en euros mensuels </t>
  </si>
  <si>
    <t xml:space="preserve">Aides au logement </t>
  </si>
  <si>
    <t xml:space="preserve">Niveau de vie </t>
  </si>
  <si>
    <t xml:space="preserve">Allocation de solidarité aux personnes âgées </t>
  </si>
  <si>
    <t xml:space="preserve">Minima social principal perçu  </t>
  </si>
  <si>
    <t xml:space="preserve">Allocation aux adultes handicapés + majoration pour la vie autonome </t>
  </si>
  <si>
    <t>Personne seule sans enfant</t>
  </si>
  <si>
    <t>Couple sans enfant avec un seul allocataire</t>
  </si>
  <si>
    <t xml:space="preserve">RSA </t>
  </si>
  <si>
    <t>ASS</t>
  </si>
  <si>
    <t>ASPA</t>
  </si>
  <si>
    <t>AAH + majoration pour la vie autonome</t>
  </si>
  <si>
    <t xml:space="preserve">1. Le seuil de pauvreté considéré ici est celui à 60 % du niveau de vie médian. Le seuil de pauvreté 2017 n’est pas encore connu. Il s’agit d’une estimation à partir du seuil de pauvreté 2015 (1 015 euros) qui est revalorisé selon l’inflation entre 2015 et 2017. En 2017, l’estimation du seuil de pauvreté est de 1 030 euros mensuels.   </t>
  </si>
  <si>
    <t>Champ &gt; France métropolitaine au 1er octobre 2017.</t>
  </si>
  <si>
    <t xml:space="preserve">Revenu d'activité net   </t>
  </si>
  <si>
    <t xml:space="preserve">Revenu d'activité net  </t>
  </si>
  <si>
    <t>1. Le seuil de pauvreté considéré ici est celui à 60 % du niveau de vie médian. Le seuil de pauvreté 2017 n’est pas encore connu. Il s’agit d’une estimation à partir du seuil de pauvreté 2015 (1 015 euros) qui est revalorisé selon l’inflation entre 2015 et 2017. En 2017, l’estimation du seuil de pauvreté est de 1 030 euros mensuels.</t>
  </si>
  <si>
    <t>Lecture &gt; Une personne seule avec un enfant et sans revenu d’activité a un revenu disponible de 1 131 euros mensuels. Son niveau de vie s’établit à 870 euros mensuels, soit 84 % du seuil de pauvreté.</t>
  </si>
  <si>
    <t>Champ &gt; France métropolitaine au 1er octobre 2017.</t>
  </si>
  <si>
    <t>Note &gt; Pour les couples, on suppose qu’un seul des membres travaille.</t>
  </si>
  <si>
    <t>Lecture &gt; Une personne seule avec un enfant et percevant un smic net à temps plein a un revenu disponible de 1 722 euros mensuels. Son niveau de vie s’établit à 1 325 euros mensuels, soit 129 % du seuil de pauvreté.</t>
  </si>
  <si>
    <t>Lecture &gt; Un ménage constitué d’un couple sans enfant a un niveau de vie mensuel de 686 euros sans revenu d’activité, de 925 euros avec 0,5 smic et de 1 046 euros avec 1 smic.</t>
  </si>
  <si>
    <t>Revenu de solidarité active + prime de Noël</t>
  </si>
  <si>
    <t>Allocation de solidarité spécifique + prime de Noël</t>
  </si>
  <si>
    <t>En euros</t>
  </si>
  <si>
    <r>
      <rPr>
        <b/>
        <sz val="8"/>
        <color theme="1"/>
        <rFont val="Arial"/>
        <family val="2"/>
      </rPr>
      <t>Graphique 3</t>
    </r>
    <r>
      <rPr>
        <sz val="8"/>
        <color theme="1"/>
        <rFont val="Arial"/>
        <family val="2"/>
      </rPr>
      <t xml:space="preserve"> : Niveau de vie mensuel d’un ménage, selon son revenu d’activité net et sa composition familiale</t>
    </r>
  </si>
  <si>
    <t>Lecture &gt; Une personne seule sans enfant et sans ressources qui perçoit l’allocation de solidarité spécifique a un niveau de vie de 778 euros mensuels, soit 76 % du seuil de pauvreté.</t>
  </si>
  <si>
    <t>Sources &gt; Calculs DREES, cas types DREES ; Insee ; DGFiP ; CNAF ; CNAV ; MSA ; enquête Revenus fiscaux et sociaux 2015, pour le seuil de pauvreté.</t>
  </si>
  <si>
    <t>Tableau encadré 1 : Montant mensuel des prestations sociales, du revenu disponible et du niveau de vie d'un ménage sans ressources, selon sa configuration familiale et le minimum social principal qu’il perçoit</t>
  </si>
  <si>
    <t>Graphique 1 : Revenu disponible mensuel d’un ménage constitué d’une personne seule sans enfant, selon son revenu d’activité mensuel net</t>
  </si>
  <si>
    <t>Note &gt; À partir d’environ 1,15 smic, la courbe associée au revenu disponible décroche pour se situer en dessous de la somme des revenus considérés : la partie située entre cette somme et le revenu disponible représente le versement de l’impôt sur le revenu.</t>
  </si>
  <si>
    <t>Lecture &gt; Un ménage constitué d’une personne seule, sans enfant, locataire et sans revenu d’activité perçoit 269 euros d’aide au logement et 491 euros de RSA (y compris prime de Noël) par mois.</t>
  </si>
  <si>
    <t>Source &gt; Calculs DREES, cas types DREES.</t>
  </si>
  <si>
    <t>Graphique 2 : Revenu disponible mensuel d’un ménage constitué d’une personne seule avec trois enfants à charge, selon son revenu d’activité mensuel net</t>
  </si>
  <si>
    <t>Lecture &gt; Un ménage constitué d’une personne seule avec trois enfants à charge (âgés de 6 à 13 ans), locataire et sans revenu d’activité perçoit 325 euros de RSA (y compris la prime de Noël), 493 euros d’aides au logement, 296 euros d’allocations familiales, 237 euros de complément familial majoré, 96 euros d’allocation de rentrée scolaire et 329 euros d’allocation de soutien familial par mois.</t>
  </si>
  <si>
    <t>Lecture &gt; Un ménage constitué d’une personne seule avec un enfant sans revenu d’activité a un montant forfaitaire de RSA de 818 euros, soit 150 % de celui d’une personne seule sans enfant. Toutefois, une fois tenu compte des prestations incluses dans l’assiette de ressources du RSA, le montant mensuel du RSA (y compris prime de Noël) réellement versé à ce ménage est de 612 euros, soit 125 % du montant versé à une personne seule sans enfant.</t>
  </si>
  <si>
    <t>Tableau 2 : Seuils de sortie, en fonction du revenu d’activité mensuel net, du RSA, de la prime d’activité et des allocations logement, selon la composition familiale du ménage</t>
  </si>
  <si>
    <t>Note &gt; Pour rappel, dans cette fiche, les ménages sont supposés ne pas avoir d’autres revenus que d’éventuels revenus d’activité et des prestations sociales. Par ailleurs, pour les couples, on suppose qu’un seul des membres travaille : cela affecte le point de sortie de la prime d’activité car cela signifie qu’un seul des deux membres peut bénéficier de la bonification individuelle.</t>
  </si>
  <si>
    <t>Lecture &gt; Un ménage constitué d’une personne seule sans enfant ne perçoit plus le RSA lorsqu’il a un revenu d’activité supérieur à environ 43 % du smic net mensuel à temps plein.</t>
  </si>
  <si>
    <t>Tableau 3 : Montant mensuel des prestations sociales, de l'impôt sur le revenu, du revenu disponible et du niveau de vie d'un ménage sans revenu d’activité, selon sa composition familiale</t>
  </si>
  <si>
    <t>Tableau 5 : Écart de niveau de vie, à configuration familiale donnée, entre des ménages sans revenu d’activité, avec un demi-smic ou avec un smic net à temps plein</t>
  </si>
  <si>
    <t>Lecture &gt; Une personne seule sans enfant et sans revenu d’activité a un niveau de vie mensuel de 760 euros perçus grâce aux transferts sociaux. Cela correspond à un niveau de vie inférieur de 42 % à celui d’une personne seule sans enfant ayant un revenu d’activité égal à un smic net à temps plein (1 307 euros).</t>
  </si>
  <si>
    <t>Sources &gt; Calculs DREES, cas types DREES ; Insee, DGFiP, CNAF, CNAV, MSA, enquête Revenus fiscaux et sociaux 2015, pour le seuil de pauvreté.</t>
  </si>
  <si>
    <r>
      <t>Seuil de pauvreté</t>
    </r>
    <r>
      <rPr>
        <b/>
        <vertAlign val="superscript"/>
        <sz val="8"/>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</si>
</sst>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sz val="11"/>
      <color theme="1"/>
      <name val="Calibri"/>
      <family val="2"/>
      <scheme val="minor"/>
    </font>
    <font>
      <b/>
      <sz val="8"/>
      <color theme="1"/>
      <name val="Arial"/>
      <family val="2"/>
    </font>
    <font>
      <sz val="8"/>
      <color theme="1"/>
      <name val="Arial"/>
      <family val="2"/>
    </font>
    <font>
      <i/>
      <sz val="8"/>
      <color theme="1"/>
      <name val="Arial"/>
      <family val="2"/>
    </font>
    <font>
      <b/>
      <vertAlign val="superscript"/>
      <sz val="8"/>
      <color theme="1"/>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2" fillId="0" borderId="2" xfId="0" applyFont="1" applyFill="1" applyBorder="1" applyAlignment="1">
      <alignment horizontal="center" vertical="center" wrapText="1"/>
    </xf>
    <xf numFmtId="1" fontId="3" fillId="0" borderId="2" xfId="0" applyNumberFormat="1" applyFont="1"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vertical="center"/>
    </xf>
    <xf numFmtId="0" fontId="4"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2" fillId="0" borderId="1" xfId="0" applyFont="1" applyFill="1" applyBorder="1" applyAlignment="1" applyProtection="1">
      <alignment horizontal="center" vertical="center" wrapText="1"/>
    </xf>
    <xf numFmtId="0" fontId="2" fillId="0" borderId="2" xfId="0" applyFont="1" applyFill="1" applyBorder="1" applyAlignment="1">
      <alignment horizontal="center" vertical="center"/>
    </xf>
    <xf numFmtId="164" fontId="3" fillId="0" borderId="0" xfId="1" applyNumberFormat="1" applyFont="1" applyFill="1" applyBorder="1" applyAlignment="1" applyProtection="1">
      <alignment horizontal="center" vertical="center"/>
    </xf>
    <xf numFmtId="0" fontId="2" fillId="0" borderId="0" xfId="0" applyFont="1" applyFill="1" applyAlignment="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3" fillId="0" borderId="0" xfId="0" applyFont="1" applyFill="1" applyAlignment="1">
      <alignment horizontal="right" vertical="center"/>
    </xf>
    <xf numFmtId="0" fontId="4"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 fontId="3" fillId="0" borderId="2" xfId="0" applyNumberFormat="1" applyFont="1" applyFill="1" applyBorder="1" applyAlignment="1">
      <alignment vertical="center"/>
    </xf>
    <xf numFmtId="0" fontId="4" fillId="0" borderId="2" xfId="0" applyFont="1" applyFill="1" applyBorder="1" applyAlignment="1">
      <alignment horizontal="righ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3" fillId="0" borderId="2" xfId="0" applyFont="1" applyFill="1" applyBorder="1" applyAlignment="1">
      <alignment vertical="center"/>
    </xf>
    <xf numFmtId="0" fontId="2" fillId="0" borderId="0" xfId="0" applyFont="1" applyFill="1" applyAlignment="1">
      <alignment vertical="center" wrapText="1"/>
    </xf>
    <xf numFmtId="0" fontId="3" fillId="0" borderId="2" xfId="0" applyFont="1" applyFill="1" applyBorder="1" applyAlignment="1">
      <alignment horizontal="center" vertical="center"/>
    </xf>
    <xf numFmtId="3" fontId="3" fillId="0"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9" fontId="4" fillId="0" borderId="4" xfId="0" applyNumberFormat="1" applyFont="1" applyFill="1" applyBorder="1" applyAlignment="1">
      <alignment vertical="center"/>
    </xf>
    <xf numFmtId="9" fontId="4" fillId="0" borderId="3"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1" fontId="3" fillId="0" borderId="2" xfId="0" applyNumberFormat="1" applyFont="1" applyFill="1" applyBorder="1" applyAlignment="1" applyProtection="1">
      <alignment horizontal="center" vertical="center"/>
    </xf>
    <xf numFmtId="1" fontId="3" fillId="0" borderId="2" xfId="1"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center" vertical="center"/>
    </xf>
    <xf numFmtId="9" fontId="4" fillId="0" borderId="2" xfId="1" applyFont="1" applyFill="1" applyBorder="1" applyAlignment="1">
      <alignment horizontal="center" vertical="center"/>
    </xf>
    <xf numFmtId="1" fontId="2" fillId="0" borderId="2" xfId="0" applyNumberFormat="1" applyFont="1" applyFill="1" applyBorder="1" applyAlignment="1">
      <alignment horizontal="center" vertical="center"/>
    </xf>
    <xf numFmtId="1" fontId="4" fillId="0" borderId="2" xfId="1"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4" fillId="0" borderId="2" xfId="1" applyNumberFormat="1"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quette_graphe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quette_graph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50">
          <cell r="B50">
            <v>3.0500000000000002E-3</v>
          </cell>
        </row>
        <row r="68">
          <cell r="B68">
            <v>15</v>
          </cell>
        </row>
        <row r="230">
          <cell r="B230">
            <v>5.0000000000000001E-3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Barème"/>
      <sheetName val="Base"/>
    </sheetNames>
    <sheetDataSet>
      <sheetData sheetId="0"/>
      <sheetData sheetId="1">
        <row r="298">
          <cell r="B298">
            <v>1149.07</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
  <sheetViews>
    <sheetView showGridLines="0" tabSelected="1" zoomScaleNormal="100" workbookViewId="0"/>
  </sheetViews>
  <sheetFormatPr baseColWidth="10" defaultRowHeight="11.25" x14ac:dyDescent="0.25"/>
  <cols>
    <col min="1" max="1" width="3.7109375" style="4" customWidth="1"/>
    <col min="2" max="2" width="56.5703125" style="4" customWidth="1"/>
    <col min="3" max="3" width="9.140625" style="4" customWidth="1"/>
    <col min="4" max="4" width="9.7109375" style="4" customWidth="1"/>
    <col min="5" max="5" width="8.28515625" style="4" customWidth="1"/>
    <col min="6" max="6" width="19.140625" style="4" customWidth="1"/>
    <col min="7" max="7" width="12.5703125" style="4" customWidth="1"/>
    <col min="8" max="8" width="11.42578125" style="4" customWidth="1"/>
    <col min="9" max="9" width="12.85546875" style="4" customWidth="1"/>
    <col min="10" max="10" width="18.5703125" style="4" customWidth="1"/>
    <col min="11" max="16384" width="11.42578125" style="4"/>
  </cols>
  <sheetData>
    <row r="1" spans="2:10" x14ac:dyDescent="0.25">
      <c r="B1" s="3" t="s">
        <v>70</v>
      </c>
    </row>
    <row r="3" spans="2:10" x14ac:dyDescent="0.25">
      <c r="B3" s="6" t="s">
        <v>42</v>
      </c>
      <c r="C3" s="6" t="s">
        <v>48</v>
      </c>
      <c r="D3" s="6"/>
      <c r="E3" s="6"/>
      <c r="F3" s="6"/>
      <c r="G3" s="6" t="s">
        <v>49</v>
      </c>
      <c r="H3" s="6"/>
      <c r="I3" s="6"/>
      <c r="J3" s="6"/>
    </row>
    <row r="4" spans="2:10" x14ac:dyDescent="0.25">
      <c r="B4" s="6"/>
      <c r="C4" s="6" t="s">
        <v>46</v>
      </c>
      <c r="D4" s="6"/>
      <c r="E4" s="6"/>
      <c r="F4" s="6"/>
      <c r="G4" s="6"/>
      <c r="H4" s="6"/>
      <c r="I4" s="6"/>
      <c r="J4" s="6"/>
    </row>
    <row r="5" spans="2:10" ht="45" customHeight="1" x14ac:dyDescent="0.25">
      <c r="B5" s="6"/>
      <c r="C5" s="1" t="s">
        <v>50</v>
      </c>
      <c r="D5" s="1" t="s">
        <v>51</v>
      </c>
      <c r="E5" s="1" t="s">
        <v>52</v>
      </c>
      <c r="F5" s="1" t="s">
        <v>53</v>
      </c>
      <c r="G5" s="1" t="s">
        <v>50</v>
      </c>
      <c r="H5" s="1" t="s">
        <v>51</v>
      </c>
      <c r="I5" s="1" t="s">
        <v>52</v>
      </c>
      <c r="J5" s="1" t="s">
        <v>53</v>
      </c>
    </row>
    <row r="6" spans="2:10" x14ac:dyDescent="0.25">
      <c r="B6" s="7" t="s">
        <v>64</v>
      </c>
      <c r="C6" s="31">
        <v>491</v>
      </c>
      <c r="D6" s="31">
        <v>0</v>
      </c>
      <c r="E6" s="31">
        <v>0</v>
      </c>
      <c r="F6" s="31">
        <v>0</v>
      </c>
      <c r="G6" s="31">
        <v>703</v>
      </c>
      <c r="H6" s="31">
        <v>209</v>
      </c>
      <c r="I6" s="31">
        <v>0</v>
      </c>
      <c r="J6" s="31">
        <v>0</v>
      </c>
    </row>
    <row r="7" spans="2:10" x14ac:dyDescent="0.25">
      <c r="B7" s="8" t="s">
        <v>65</v>
      </c>
      <c r="C7" s="31"/>
      <c r="D7" s="31">
        <v>509.09999999999997</v>
      </c>
      <c r="E7" s="31"/>
      <c r="F7" s="31"/>
      <c r="G7" s="31"/>
      <c r="H7" s="31">
        <v>496</v>
      </c>
      <c r="I7" s="31"/>
      <c r="J7" s="31"/>
    </row>
    <row r="8" spans="2:10" x14ac:dyDescent="0.25">
      <c r="B8" s="8" t="s">
        <v>45</v>
      </c>
      <c r="C8" s="31"/>
      <c r="D8" s="31"/>
      <c r="E8" s="31">
        <v>803.2</v>
      </c>
      <c r="F8" s="31"/>
      <c r="G8" s="31"/>
      <c r="H8" s="31"/>
      <c r="I8" s="31">
        <v>803.2</v>
      </c>
      <c r="J8" s="31"/>
    </row>
    <row r="9" spans="2:10" x14ac:dyDescent="0.25">
      <c r="B9" s="9" t="s">
        <v>47</v>
      </c>
      <c r="C9" s="31"/>
      <c r="D9" s="31"/>
      <c r="E9" s="31"/>
      <c r="F9" s="31">
        <v>916</v>
      </c>
      <c r="G9" s="31"/>
      <c r="H9" s="31"/>
      <c r="I9" s="31"/>
      <c r="J9" s="31">
        <v>916</v>
      </c>
    </row>
    <row r="10" spans="2:10" x14ac:dyDescent="0.25">
      <c r="B10" s="7" t="s">
        <v>43</v>
      </c>
      <c r="C10" s="31">
        <v>269</v>
      </c>
      <c r="D10" s="31">
        <v>269</v>
      </c>
      <c r="E10" s="31">
        <v>269</v>
      </c>
      <c r="F10" s="31">
        <v>269</v>
      </c>
      <c r="G10" s="31">
        <v>327</v>
      </c>
      <c r="H10" s="31">
        <v>327</v>
      </c>
      <c r="I10" s="31">
        <v>327</v>
      </c>
      <c r="J10" s="31">
        <v>327</v>
      </c>
    </row>
    <row r="11" spans="2:10" ht="15" customHeight="1" x14ac:dyDescent="0.25">
      <c r="B11" s="7" t="s">
        <v>25</v>
      </c>
      <c r="C11" s="31">
        <v>760</v>
      </c>
      <c r="D11" s="31">
        <v>778.09999999999991</v>
      </c>
      <c r="E11" s="31">
        <v>1072.2</v>
      </c>
      <c r="F11" s="31">
        <v>1185</v>
      </c>
      <c r="G11" s="31">
        <v>1030</v>
      </c>
      <c r="H11" s="31">
        <v>1032</v>
      </c>
      <c r="I11" s="31">
        <v>1130.2</v>
      </c>
      <c r="J11" s="31">
        <v>1243</v>
      </c>
    </row>
    <row r="12" spans="2:10" x14ac:dyDescent="0.25">
      <c r="B12" s="7" t="s">
        <v>44</v>
      </c>
      <c r="C12" s="32">
        <v>760</v>
      </c>
      <c r="D12" s="32">
        <v>778.09999999999991</v>
      </c>
      <c r="E12" s="32">
        <v>1072.2</v>
      </c>
      <c r="F12" s="32">
        <v>1185</v>
      </c>
      <c r="G12" s="32">
        <v>686</v>
      </c>
      <c r="H12" s="32">
        <v>688</v>
      </c>
      <c r="I12" s="32">
        <v>753.4666666666667</v>
      </c>
      <c r="J12" s="32">
        <v>828.66666666666663</v>
      </c>
    </row>
    <row r="13" spans="2:10" x14ac:dyDescent="0.25">
      <c r="B13" s="33" t="s">
        <v>15</v>
      </c>
      <c r="C13" s="36">
        <v>0.73786407766990292</v>
      </c>
      <c r="D13" s="36">
        <v>0.75543689320388341</v>
      </c>
      <c r="E13" s="36">
        <v>1.0409708737864078</v>
      </c>
      <c r="F13" s="36">
        <v>1.1504854368932038</v>
      </c>
      <c r="G13" s="36">
        <v>0.66666666666666663</v>
      </c>
      <c r="H13" s="36">
        <v>0.6686407766990291</v>
      </c>
      <c r="I13" s="36">
        <v>0.73152103559870552</v>
      </c>
      <c r="J13" s="36">
        <v>0.80453074433656957</v>
      </c>
    </row>
    <row r="14" spans="2:10" x14ac:dyDescent="0.25">
      <c r="B14" s="34"/>
      <c r="C14" s="35"/>
      <c r="D14" s="35"/>
      <c r="E14" s="35"/>
      <c r="F14" s="35"/>
      <c r="G14" s="35"/>
      <c r="H14" s="35"/>
      <c r="I14" s="35"/>
      <c r="J14" s="35"/>
    </row>
    <row r="17" spans="2:2" x14ac:dyDescent="0.25">
      <c r="B17" s="4" t="s">
        <v>54</v>
      </c>
    </row>
    <row r="18" spans="2:2" x14ac:dyDescent="0.25">
      <c r="B18" s="4" t="s">
        <v>68</v>
      </c>
    </row>
    <row r="19" spans="2:2" x14ac:dyDescent="0.25">
      <c r="B19" s="4" t="s">
        <v>55</v>
      </c>
    </row>
    <row r="20" spans="2:2" x14ac:dyDescent="0.25">
      <c r="B20" s="4" t="s">
        <v>69</v>
      </c>
    </row>
  </sheetData>
  <mergeCells count="4">
    <mergeCell ref="B3:B5"/>
    <mergeCell ref="C3:F3"/>
    <mergeCell ref="G3:J3"/>
    <mergeCell ref="C4:J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3"/>
  <sheetViews>
    <sheetView showGridLines="0" zoomScaleNormal="100" workbookViewId="0"/>
  </sheetViews>
  <sheetFormatPr baseColWidth="10" defaultRowHeight="11.25" x14ac:dyDescent="0.25"/>
  <cols>
    <col min="1" max="1" width="3.7109375" style="4" customWidth="1"/>
    <col min="2" max="3" width="16" style="4" customWidth="1"/>
    <col min="4" max="4" width="17.42578125" style="4" customWidth="1"/>
    <col min="5" max="5" width="14.85546875" style="4" customWidth="1"/>
    <col min="6" max="6" width="14" style="4" customWidth="1"/>
    <col min="7" max="7" width="17.42578125" style="4" customWidth="1"/>
    <col min="8" max="16384" width="11.42578125" style="4"/>
  </cols>
  <sheetData>
    <row r="1" spans="2:10" s="4" customFormat="1" ht="11.25" customHeight="1" x14ac:dyDescent="0.25">
      <c r="B1" s="24" t="s">
        <v>71</v>
      </c>
      <c r="C1" s="24"/>
      <c r="D1" s="24"/>
      <c r="E1" s="24"/>
      <c r="F1" s="24"/>
      <c r="G1" s="24"/>
      <c r="H1" s="24"/>
      <c r="I1" s="24"/>
      <c r="J1" s="29"/>
    </row>
    <row r="3" spans="2:10" s="4" customFormat="1" x14ac:dyDescent="0.25">
      <c r="G3" s="19" t="s">
        <v>66</v>
      </c>
    </row>
    <row r="4" spans="2:10" s="4" customFormat="1" ht="15" customHeight="1" x14ac:dyDescent="0.25">
      <c r="B4" s="16" t="s">
        <v>21</v>
      </c>
      <c r="C4" s="16" t="s">
        <v>56</v>
      </c>
      <c r="D4" s="16" t="s">
        <v>31</v>
      </c>
      <c r="E4" s="16" t="s">
        <v>4</v>
      </c>
      <c r="F4" s="16" t="s">
        <v>24</v>
      </c>
      <c r="G4" s="16" t="s">
        <v>25</v>
      </c>
    </row>
    <row r="5" spans="2:10" s="4" customFormat="1" ht="15" customHeight="1" x14ac:dyDescent="0.25">
      <c r="B5" s="16"/>
      <c r="C5" s="16"/>
      <c r="D5" s="16"/>
      <c r="E5" s="16"/>
      <c r="F5" s="16"/>
      <c r="G5" s="16"/>
    </row>
    <row r="6" spans="2:10" s="4" customFormat="1" x14ac:dyDescent="0.25">
      <c r="B6" s="16"/>
      <c r="C6" s="16"/>
      <c r="D6" s="16"/>
      <c r="E6" s="16"/>
      <c r="F6" s="16"/>
      <c r="G6" s="16"/>
    </row>
    <row r="7" spans="2:10" s="4" customFormat="1" x14ac:dyDescent="0.25">
      <c r="B7" s="30">
        <v>0</v>
      </c>
      <c r="C7" s="30">
        <v>0</v>
      </c>
      <c r="D7" s="2">
        <v>490.26293383333336</v>
      </c>
      <c r="E7" s="2">
        <v>0</v>
      </c>
      <c r="F7" s="2">
        <v>269.43605000000002</v>
      </c>
      <c r="G7" s="2">
        <v>759.69898383333305</v>
      </c>
    </row>
    <row r="8" spans="2:10" s="4" customFormat="1" x14ac:dyDescent="0.25">
      <c r="B8" s="30">
        <v>2.5</v>
      </c>
      <c r="C8" s="30">
        <v>28.788118691999998</v>
      </c>
      <c r="D8" s="2">
        <v>461.61875573479341</v>
      </c>
      <c r="E8" s="2">
        <v>17.759390421094793</v>
      </c>
      <c r="F8" s="2">
        <v>269.43605000000002</v>
      </c>
      <c r="G8" s="2">
        <v>777.60231484788824</v>
      </c>
    </row>
    <row r="9" spans="2:10" s="4" customFormat="1" x14ac:dyDescent="0.25">
      <c r="B9" s="30">
        <v>5</v>
      </c>
      <c r="C9" s="30">
        <v>57.576237383999995</v>
      </c>
      <c r="D9" s="2">
        <v>432.9745776362534</v>
      </c>
      <c r="E9" s="2">
        <v>35.518780842189585</v>
      </c>
      <c r="F9" s="2">
        <v>269.43605000000002</v>
      </c>
      <c r="G9" s="2">
        <v>795.50564586244309</v>
      </c>
    </row>
    <row r="10" spans="2:10" s="4" customFormat="1" x14ac:dyDescent="0.25">
      <c r="B10" s="30">
        <v>7.5</v>
      </c>
      <c r="C10" s="30">
        <v>86.364356076000007</v>
      </c>
      <c r="D10" s="2">
        <v>404.33039953771333</v>
      </c>
      <c r="E10" s="2">
        <v>53.278171263284371</v>
      </c>
      <c r="F10" s="2">
        <v>269.43605000000002</v>
      </c>
      <c r="G10" s="2">
        <v>813.40897687699783</v>
      </c>
    </row>
    <row r="11" spans="2:10" s="4" customFormat="1" x14ac:dyDescent="0.25">
      <c r="B11" s="30">
        <v>10</v>
      </c>
      <c r="C11" s="30">
        <v>115.15247476799999</v>
      </c>
      <c r="D11" s="2">
        <v>375.68622143917332</v>
      </c>
      <c r="E11" s="2">
        <v>71.03756168437917</v>
      </c>
      <c r="F11" s="2">
        <v>269.43605000000002</v>
      </c>
      <c r="G11" s="2">
        <v>831.31230789155256</v>
      </c>
    </row>
    <row r="12" spans="2:10" s="4" customFormat="1" x14ac:dyDescent="0.25">
      <c r="B12" s="30">
        <v>12.5</v>
      </c>
      <c r="C12" s="30">
        <v>143.94059345999997</v>
      </c>
      <c r="D12" s="2">
        <v>347.04204334063337</v>
      </c>
      <c r="E12" s="2">
        <v>88.796952105473963</v>
      </c>
      <c r="F12" s="2">
        <v>269.43605000000002</v>
      </c>
      <c r="G12" s="2">
        <v>849.2156389061073</v>
      </c>
    </row>
    <row r="13" spans="2:10" s="4" customFormat="1" x14ac:dyDescent="0.25">
      <c r="B13" s="30">
        <v>15</v>
      </c>
      <c r="C13" s="30">
        <v>172.72871215199999</v>
      </c>
      <c r="D13" s="2">
        <v>318.39786524209336</v>
      </c>
      <c r="E13" s="2">
        <v>106.55634252656874</v>
      </c>
      <c r="F13" s="2">
        <v>269.43605000000002</v>
      </c>
      <c r="G13" s="2">
        <v>867.11896992066215</v>
      </c>
    </row>
    <row r="14" spans="2:10" s="4" customFormat="1" x14ac:dyDescent="0.25">
      <c r="B14" s="30">
        <v>17.5</v>
      </c>
      <c r="C14" s="30">
        <v>201.51683084399997</v>
      </c>
      <c r="D14" s="2">
        <v>289.75368714355335</v>
      </c>
      <c r="E14" s="2">
        <v>124.31573294766353</v>
      </c>
      <c r="F14" s="2">
        <v>269.43605000000002</v>
      </c>
      <c r="G14" s="2">
        <v>885.02230093521689</v>
      </c>
    </row>
    <row r="15" spans="2:10" s="4" customFormat="1" x14ac:dyDescent="0.25">
      <c r="B15" s="30">
        <v>20</v>
      </c>
      <c r="C15" s="30">
        <v>230.30494953599992</v>
      </c>
      <c r="D15" s="2">
        <v>261.1095090450134</v>
      </c>
      <c r="E15" s="2">
        <v>142.07512336875834</v>
      </c>
      <c r="F15" s="2">
        <v>269.43605000000002</v>
      </c>
      <c r="G15" s="2">
        <v>902.92563194977174</v>
      </c>
    </row>
    <row r="16" spans="2:10" s="4" customFormat="1" x14ac:dyDescent="0.25">
      <c r="B16" s="30">
        <v>22.5</v>
      </c>
      <c r="C16" s="30">
        <v>259.09306822799994</v>
      </c>
      <c r="D16" s="2">
        <v>232.46533094647341</v>
      </c>
      <c r="E16" s="2">
        <v>159.83451378985313</v>
      </c>
      <c r="F16" s="2">
        <v>269.43605000000002</v>
      </c>
      <c r="G16" s="2">
        <v>920.82896296432659</v>
      </c>
    </row>
    <row r="17" spans="2:7" s="4" customFormat="1" x14ac:dyDescent="0.25">
      <c r="B17" s="30">
        <v>25</v>
      </c>
      <c r="C17" s="30">
        <v>287.88118691999989</v>
      </c>
      <c r="D17" s="2">
        <v>203.82115284793346</v>
      </c>
      <c r="E17" s="2">
        <v>177.59390421094793</v>
      </c>
      <c r="F17" s="2">
        <v>269.43605000000002</v>
      </c>
      <c r="G17" s="2">
        <v>938.73229397888133</v>
      </c>
    </row>
    <row r="18" spans="2:7" s="4" customFormat="1" x14ac:dyDescent="0.25">
      <c r="B18" s="30">
        <v>27.5</v>
      </c>
      <c r="C18" s="30">
        <v>316.66930561199996</v>
      </c>
      <c r="D18" s="2">
        <v>175.17697474939339</v>
      </c>
      <c r="E18" s="2">
        <v>195.35329463204272</v>
      </c>
      <c r="F18" s="2">
        <v>269.43605000000002</v>
      </c>
      <c r="G18" s="2">
        <v>956.63562499343607</v>
      </c>
    </row>
    <row r="19" spans="2:7" s="4" customFormat="1" x14ac:dyDescent="0.25">
      <c r="B19" s="30">
        <v>30</v>
      </c>
      <c r="C19" s="30">
        <v>345.45742430399991</v>
      </c>
      <c r="D19" s="2">
        <v>146.53279665085341</v>
      </c>
      <c r="E19" s="2">
        <v>213.11268505313748</v>
      </c>
      <c r="F19" s="2">
        <v>269.43605000000002</v>
      </c>
      <c r="G19" s="2">
        <v>974.53895600799081</v>
      </c>
    </row>
    <row r="20" spans="2:7" s="4" customFormat="1" x14ac:dyDescent="0.25">
      <c r="B20" s="30">
        <v>32.5</v>
      </c>
      <c r="C20" s="30">
        <v>374.24554299599987</v>
      </c>
      <c r="D20" s="2">
        <v>117.88861855231347</v>
      </c>
      <c r="E20" s="2">
        <v>230.87207547423228</v>
      </c>
      <c r="F20" s="2">
        <v>269.43605000000002</v>
      </c>
      <c r="G20" s="2">
        <v>992.44228702254554</v>
      </c>
    </row>
    <row r="21" spans="2:7" s="4" customFormat="1" x14ac:dyDescent="0.25">
      <c r="B21" s="30">
        <v>35</v>
      </c>
      <c r="C21" s="30">
        <v>403.03366168799994</v>
      </c>
      <c r="D21" s="2">
        <v>89.244440453773407</v>
      </c>
      <c r="E21" s="2">
        <v>248.63146589532718</v>
      </c>
      <c r="F21" s="2">
        <v>269.43605000000002</v>
      </c>
      <c r="G21" s="2">
        <v>1010.3456180371006</v>
      </c>
    </row>
    <row r="22" spans="2:7" s="4" customFormat="1" x14ac:dyDescent="0.25">
      <c r="B22" s="30">
        <v>37.5</v>
      </c>
      <c r="C22" s="30">
        <v>431.82178037999995</v>
      </c>
      <c r="D22" s="2">
        <v>60.600262355233383</v>
      </c>
      <c r="E22" s="2">
        <v>266.390856316422</v>
      </c>
      <c r="F22" s="2">
        <v>262.43155276586066</v>
      </c>
      <c r="G22" s="2">
        <v>1021.2444518175161</v>
      </c>
    </row>
    <row r="23" spans="2:7" s="4" customFormat="1" x14ac:dyDescent="0.25">
      <c r="B23" s="30">
        <v>40</v>
      </c>
      <c r="C23" s="30">
        <v>460.60989907199985</v>
      </c>
      <c r="D23" s="2">
        <v>31.956084256693543</v>
      </c>
      <c r="E23" s="2">
        <v>284.15024673751668</v>
      </c>
      <c r="F23" s="2">
        <v>252.47767918358471</v>
      </c>
      <c r="G23" s="2">
        <v>1029.1939092497946</v>
      </c>
    </row>
    <row r="24" spans="2:7" s="4" customFormat="1" x14ac:dyDescent="0.25">
      <c r="B24" s="30">
        <v>42.5</v>
      </c>
      <c r="C24" s="30">
        <v>489.39801776399997</v>
      </c>
      <c r="D24" s="30">
        <v>0</v>
      </c>
      <c r="E24" s="2">
        <v>275.74310948343162</v>
      </c>
      <c r="F24" s="2">
        <v>242.52380560130871</v>
      </c>
      <c r="G24" s="2">
        <v>1007.6649328487402</v>
      </c>
    </row>
    <row r="25" spans="2:7" s="4" customFormat="1" x14ac:dyDescent="0.25">
      <c r="B25" s="30">
        <v>45</v>
      </c>
      <c r="C25" s="30">
        <v>518.18613645599987</v>
      </c>
      <c r="D25" s="30">
        <v>0</v>
      </c>
      <c r="E25" s="2">
        <v>264.85832180598641</v>
      </c>
      <c r="F25" s="2">
        <v>232.56993201903279</v>
      </c>
      <c r="G25" s="2">
        <v>1015.614390281019</v>
      </c>
    </row>
    <row r="26" spans="2:7" s="4" customFormat="1" x14ac:dyDescent="0.25">
      <c r="B26" s="30">
        <v>47.5</v>
      </c>
      <c r="C26" s="30">
        <v>546.974255148</v>
      </c>
      <c r="D26" s="30">
        <v>0</v>
      </c>
      <c r="E26" s="2">
        <v>253.97353412854127</v>
      </c>
      <c r="F26" s="2">
        <v>222.61605843675679</v>
      </c>
      <c r="G26" s="2">
        <v>1023.5638477132981</v>
      </c>
    </row>
    <row r="27" spans="2:7" s="4" customFormat="1" x14ac:dyDescent="0.25">
      <c r="B27" s="30">
        <v>50</v>
      </c>
      <c r="C27" s="30">
        <v>575.76237383999978</v>
      </c>
      <c r="D27" s="30">
        <v>0</v>
      </c>
      <c r="E27" s="2">
        <v>243.32704594744536</v>
      </c>
      <c r="F27" s="2">
        <v>212.66218485448087</v>
      </c>
      <c r="G27" s="2">
        <v>1031.751604641926</v>
      </c>
    </row>
    <row r="28" spans="2:7" s="4" customFormat="1" x14ac:dyDescent="0.25">
      <c r="B28" s="30">
        <v>52.5</v>
      </c>
      <c r="C28" s="30">
        <v>604.55049253199979</v>
      </c>
      <c r="D28" s="30">
        <v>0</v>
      </c>
      <c r="E28" s="2">
        <v>238.03158563023428</v>
      </c>
      <c r="F28" s="2">
        <v>202.70831127220492</v>
      </c>
      <c r="G28" s="2">
        <v>1045.290389434439</v>
      </c>
    </row>
    <row r="29" spans="2:7" s="4" customFormat="1" x14ac:dyDescent="0.25">
      <c r="B29" s="30">
        <v>55</v>
      </c>
      <c r="C29" s="30">
        <v>633.33861122399992</v>
      </c>
      <c r="D29" s="30">
        <v>0</v>
      </c>
      <c r="E29" s="2">
        <v>232.73612531302319</v>
      </c>
      <c r="F29" s="2">
        <v>192.75443768992895</v>
      </c>
      <c r="G29" s="2">
        <v>1058.8291742269521</v>
      </c>
    </row>
    <row r="30" spans="2:7" s="4" customFormat="1" x14ac:dyDescent="0.25">
      <c r="B30" s="30">
        <v>57.5</v>
      </c>
      <c r="C30" s="30">
        <v>662.1267299159997</v>
      </c>
      <c r="D30" s="30">
        <v>0</v>
      </c>
      <c r="E30" s="2">
        <v>227.44066499581223</v>
      </c>
      <c r="F30" s="2">
        <v>182.80056410765303</v>
      </c>
      <c r="G30" s="2">
        <v>1072.3679590194649</v>
      </c>
    </row>
    <row r="31" spans="2:7" s="4" customFormat="1" x14ac:dyDescent="0.25">
      <c r="B31" s="30">
        <v>60</v>
      </c>
      <c r="C31" s="30">
        <v>690.91484860799983</v>
      </c>
      <c r="D31" s="30">
        <v>0</v>
      </c>
      <c r="E31" s="2">
        <v>222.14520467860115</v>
      </c>
      <c r="F31" s="2">
        <v>172.84669052537706</v>
      </c>
      <c r="G31" s="2">
        <v>1085.906743811978</v>
      </c>
    </row>
    <row r="32" spans="2:7" s="4" customFormat="1" x14ac:dyDescent="0.25">
      <c r="B32" s="30">
        <v>62.5</v>
      </c>
      <c r="C32" s="30">
        <v>719.70296729999984</v>
      </c>
      <c r="D32" s="30">
        <v>0</v>
      </c>
      <c r="E32" s="2">
        <v>216.84974436139007</v>
      </c>
      <c r="F32" s="2">
        <v>162.89281694310111</v>
      </c>
      <c r="G32" s="2">
        <v>1099.4455286044911</v>
      </c>
    </row>
    <row r="33" spans="2:7" s="4" customFormat="1" x14ac:dyDescent="0.25">
      <c r="B33" s="30">
        <v>65</v>
      </c>
      <c r="C33" s="30">
        <v>748.49108599199974</v>
      </c>
      <c r="D33" s="30">
        <v>0</v>
      </c>
      <c r="E33" s="2">
        <v>211.55428404417898</v>
      </c>
      <c r="F33" s="2">
        <v>152.93894336082514</v>
      </c>
      <c r="G33" s="2">
        <v>1112.9843133970039</v>
      </c>
    </row>
    <row r="34" spans="2:7" s="4" customFormat="1" x14ac:dyDescent="0.25">
      <c r="B34" s="30">
        <v>67.5</v>
      </c>
      <c r="C34" s="30">
        <v>777.27920468399975</v>
      </c>
      <c r="D34" s="30">
        <v>0</v>
      </c>
      <c r="E34" s="2">
        <v>206.25882372696788</v>
      </c>
      <c r="F34" s="2">
        <v>142.98506977854919</v>
      </c>
      <c r="G34" s="2">
        <v>1126.5230981895168</v>
      </c>
    </row>
    <row r="35" spans="2:7" s="4" customFormat="1" x14ac:dyDescent="0.25">
      <c r="B35" s="30">
        <v>70</v>
      </c>
      <c r="C35" s="30">
        <v>806.06732337599988</v>
      </c>
      <c r="D35" s="30">
        <v>0</v>
      </c>
      <c r="E35" s="2">
        <v>200.96336340975691</v>
      </c>
      <c r="F35" s="2">
        <v>133.03119619627321</v>
      </c>
      <c r="G35" s="2">
        <v>1140.0618829820301</v>
      </c>
    </row>
    <row r="36" spans="2:7" s="4" customFormat="1" x14ac:dyDescent="0.25">
      <c r="B36" s="30">
        <v>72.5</v>
      </c>
      <c r="C36" s="30">
        <v>834.85544206799977</v>
      </c>
      <c r="D36" s="30">
        <v>0</v>
      </c>
      <c r="E36" s="2">
        <v>195.66790309254594</v>
      </c>
      <c r="F36" s="2">
        <v>123.0773226139973</v>
      </c>
      <c r="G36" s="2">
        <v>1153.6006677745431</v>
      </c>
    </row>
    <row r="37" spans="2:7" s="4" customFormat="1" x14ac:dyDescent="0.25">
      <c r="B37" s="30">
        <v>75</v>
      </c>
      <c r="C37" s="30">
        <v>863.6435607599999</v>
      </c>
      <c r="D37" s="30">
        <v>0</v>
      </c>
      <c r="E37" s="2">
        <v>190.37244277533475</v>
      </c>
      <c r="F37" s="2">
        <v>113.12344903172126</v>
      </c>
      <c r="G37" s="2">
        <v>1167.139452567056</v>
      </c>
    </row>
    <row r="38" spans="2:7" s="4" customFormat="1" x14ac:dyDescent="0.25">
      <c r="B38" s="30">
        <v>77.5</v>
      </c>
      <c r="C38" s="30">
        <v>892.43167945199991</v>
      </c>
      <c r="D38" s="30">
        <v>0</v>
      </c>
      <c r="E38" s="2">
        <v>185.07698245812367</v>
      </c>
      <c r="F38" s="2">
        <v>103.16957544944532</v>
      </c>
      <c r="G38" s="2">
        <v>1180.6782373595688</v>
      </c>
    </row>
    <row r="39" spans="2:7" s="4" customFormat="1" x14ac:dyDescent="0.25">
      <c r="B39" s="30">
        <v>80</v>
      </c>
      <c r="C39" s="30">
        <v>921.2197981439997</v>
      </c>
      <c r="D39" s="30">
        <v>0</v>
      </c>
      <c r="E39" s="2">
        <v>179.40024294675362</v>
      </c>
      <c r="F39" s="2">
        <v>93.2157018671694</v>
      </c>
      <c r="G39" s="2">
        <v>1193.8357429579228</v>
      </c>
    </row>
    <row r="40" spans="2:7" s="4" customFormat="1" x14ac:dyDescent="0.25">
      <c r="B40" s="30">
        <v>82.5</v>
      </c>
      <c r="C40" s="30">
        <v>950.00791683599971</v>
      </c>
      <c r="D40" s="30">
        <v>0</v>
      </c>
      <c r="E40" s="2">
        <v>168.51545526930863</v>
      </c>
      <c r="F40" s="2">
        <v>83.261828284893426</v>
      </c>
      <c r="G40" s="2">
        <v>1201.7852003902017</v>
      </c>
    </row>
    <row r="41" spans="2:7" s="4" customFormat="1" x14ac:dyDescent="0.25">
      <c r="B41" s="30">
        <v>85</v>
      </c>
      <c r="C41" s="30">
        <v>978.79603552799995</v>
      </c>
      <c r="D41" s="30">
        <v>0</v>
      </c>
      <c r="E41" s="2">
        <v>157.63066759186307</v>
      </c>
      <c r="F41" s="2">
        <v>73.307954702617394</v>
      </c>
      <c r="G41" s="2">
        <v>1209.7346578224804</v>
      </c>
    </row>
    <row r="42" spans="2:7" s="4" customFormat="1" x14ac:dyDescent="0.25">
      <c r="B42" s="30">
        <v>87.5</v>
      </c>
      <c r="C42" s="30">
        <v>1007.5841542199998</v>
      </c>
      <c r="D42" s="30">
        <v>0</v>
      </c>
      <c r="E42" s="2">
        <v>146.74587991441797</v>
      </c>
      <c r="F42" s="2">
        <v>63.354081120341476</v>
      </c>
      <c r="G42" s="2">
        <v>1217.6841152547593</v>
      </c>
    </row>
    <row r="43" spans="2:7" s="4" customFormat="1" x14ac:dyDescent="0.25">
      <c r="B43" s="30">
        <v>90</v>
      </c>
      <c r="C43" s="30">
        <v>1036.3722729119997</v>
      </c>
      <c r="D43" s="30">
        <v>0</v>
      </c>
      <c r="E43" s="2">
        <v>145.56213573659744</v>
      </c>
      <c r="F43" s="2">
        <v>53.400207538065558</v>
      </c>
      <c r="G43" s="2">
        <v>1235.3346161866625</v>
      </c>
    </row>
    <row r="44" spans="2:7" s="4" customFormat="1" x14ac:dyDescent="0.25">
      <c r="B44" s="30">
        <v>92.5</v>
      </c>
      <c r="C44" s="30">
        <v>1065.1603916039996</v>
      </c>
      <c r="D44" s="30">
        <v>0</v>
      </c>
      <c r="E44" s="2">
        <v>144.58145227351713</v>
      </c>
      <c r="F44" s="2">
        <v>43.446333955789633</v>
      </c>
      <c r="G44" s="2">
        <v>1253.1881778333063</v>
      </c>
    </row>
    <row r="45" spans="2:7" s="4" customFormat="1" x14ac:dyDescent="0.25">
      <c r="B45" s="30">
        <v>95</v>
      </c>
      <c r="C45" s="30">
        <v>1093.948510296</v>
      </c>
      <c r="D45" s="30">
        <v>0</v>
      </c>
      <c r="E45" s="2">
        <v>143.60076881043636</v>
      </c>
      <c r="F45" s="2">
        <v>33.492460373513659</v>
      </c>
      <c r="G45" s="2">
        <v>1271.0417394799501</v>
      </c>
    </row>
    <row r="46" spans="2:7" s="4" customFormat="1" x14ac:dyDescent="0.25">
      <c r="B46" s="30">
        <v>97.5</v>
      </c>
      <c r="C46" s="30">
        <v>1122.7366289879999</v>
      </c>
      <c r="D46" s="30">
        <v>0</v>
      </c>
      <c r="E46" s="2">
        <v>142.6200853473556</v>
      </c>
      <c r="F46" s="2">
        <v>23.538586791237741</v>
      </c>
      <c r="G46" s="2">
        <v>1288.8953011265933</v>
      </c>
    </row>
    <row r="47" spans="2:7" s="4" customFormat="1" x14ac:dyDescent="0.25">
      <c r="B47" s="30">
        <v>100</v>
      </c>
      <c r="C47" s="30">
        <v>1151.5247476799996</v>
      </c>
      <c r="D47" s="30">
        <v>0</v>
      </c>
      <c r="E47" s="2">
        <v>141.63940188427503</v>
      </c>
      <c r="F47" s="2">
        <v>13.584713208961823</v>
      </c>
      <c r="G47" s="2">
        <v>1306.7488627732364</v>
      </c>
    </row>
    <row r="48" spans="2:7" s="4" customFormat="1" x14ac:dyDescent="0.25">
      <c r="B48" s="30">
        <v>102.5</v>
      </c>
      <c r="C48" s="30">
        <v>1180.3128663719997</v>
      </c>
      <c r="D48" s="30">
        <v>0</v>
      </c>
      <c r="E48" s="2">
        <v>144.27140384974695</v>
      </c>
      <c r="F48" s="2">
        <v>0</v>
      </c>
      <c r="G48" s="2">
        <v>1324.5842702217467</v>
      </c>
    </row>
    <row r="49" spans="2:7" s="4" customFormat="1" x14ac:dyDescent="0.25">
      <c r="B49" s="30">
        <v>105</v>
      </c>
      <c r="C49" s="30">
        <v>1209.1009850639996</v>
      </c>
      <c r="D49" s="30">
        <v>0</v>
      </c>
      <c r="E49" s="2">
        <v>133.38661617230161</v>
      </c>
      <c r="F49" s="2">
        <v>0</v>
      </c>
      <c r="G49" s="2">
        <v>1342.4876012363011</v>
      </c>
    </row>
    <row r="50" spans="2:7" s="4" customFormat="1" x14ac:dyDescent="0.25">
      <c r="B50" s="30">
        <v>107.5</v>
      </c>
      <c r="C50" s="30">
        <v>1237.8891037559997</v>
      </c>
      <c r="D50" s="30">
        <v>0</v>
      </c>
      <c r="E50" s="2">
        <v>122.50182849485653</v>
      </c>
      <c r="F50" s="2">
        <v>0</v>
      </c>
      <c r="G50" s="2">
        <v>1360.3909322508562</v>
      </c>
    </row>
    <row r="51" spans="2:7" s="4" customFormat="1" x14ac:dyDescent="0.25">
      <c r="B51" s="30">
        <v>110</v>
      </c>
      <c r="C51" s="30">
        <v>1266.6772224479998</v>
      </c>
      <c r="D51" s="30">
        <v>0</v>
      </c>
      <c r="E51" s="2">
        <v>111.61704081741118</v>
      </c>
      <c r="F51" s="2">
        <v>0</v>
      </c>
      <c r="G51" s="2">
        <v>1378.294263265411</v>
      </c>
    </row>
    <row r="52" spans="2:7" s="4" customFormat="1" x14ac:dyDescent="0.25">
      <c r="B52" s="30">
        <v>112.5</v>
      </c>
      <c r="C52" s="30">
        <v>1295.4653411399997</v>
      </c>
      <c r="D52" s="30">
        <v>0</v>
      </c>
      <c r="E52" s="2">
        <v>100.73225313996608</v>
      </c>
      <c r="F52" s="2">
        <v>0</v>
      </c>
      <c r="G52" s="2">
        <v>1396.1975942799659</v>
      </c>
    </row>
    <row r="53" spans="2:7" s="4" customFormat="1" x14ac:dyDescent="0.25">
      <c r="B53" s="30">
        <v>115</v>
      </c>
      <c r="C53" s="30">
        <v>1324.2534598319994</v>
      </c>
      <c r="D53" s="30">
        <v>0</v>
      </c>
      <c r="E53" s="2">
        <v>89.847465462520972</v>
      </c>
      <c r="F53" s="2">
        <v>0</v>
      </c>
      <c r="G53" s="2">
        <v>1414.1009252945205</v>
      </c>
    </row>
    <row r="54" spans="2:7" s="4" customFormat="1" x14ac:dyDescent="0.25">
      <c r="B54" s="30">
        <v>117.5</v>
      </c>
      <c r="C54" s="30">
        <v>1353.0415785239998</v>
      </c>
      <c r="D54" s="30">
        <v>0</v>
      </c>
      <c r="E54" s="2">
        <v>78.962677785075641</v>
      </c>
      <c r="F54" s="2">
        <v>0</v>
      </c>
      <c r="G54" s="2">
        <v>1422.7959137274645</v>
      </c>
    </row>
    <row r="55" spans="2:7" s="4" customFormat="1" x14ac:dyDescent="0.25">
      <c r="B55" s="30">
        <v>120</v>
      </c>
      <c r="C55" s="30">
        <v>1381.8296972159997</v>
      </c>
      <c r="D55" s="30">
        <v>0</v>
      </c>
      <c r="E55" s="2">
        <v>68.077890107630523</v>
      </c>
      <c r="F55" s="2">
        <v>0</v>
      </c>
      <c r="G55" s="2">
        <v>1435.4767977367369</v>
      </c>
    </row>
    <row r="56" spans="2:7" s="4" customFormat="1" x14ac:dyDescent="0.25">
      <c r="B56" s="30">
        <v>122.5</v>
      </c>
      <c r="C56" s="30">
        <v>1410.6178159079996</v>
      </c>
      <c r="D56" s="30">
        <v>0</v>
      </c>
      <c r="E56" s="2">
        <v>57.193102430185426</v>
      </c>
      <c r="F56" s="2">
        <v>0</v>
      </c>
      <c r="G56" s="2">
        <v>1448.1576817460093</v>
      </c>
    </row>
    <row r="57" spans="2:7" s="4" customFormat="1" x14ac:dyDescent="0.25">
      <c r="B57" s="30">
        <v>125</v>
      </c>
      <c r="C57" s="30">
        <v>1439.4059345999997</v>
      </c>
      <c r="D57" s="30">
        <v>0</v>
      </c>
      <c r="E57" s="2">
        <v>46.308314752740088</v>
      </c>
      <c r="F57" s="2">
        <v>0</v>
      </c>
      <c r="G57" s="2">
        <v>1460.8385657552815</v>
      </c>
    </row>
    <row r="58" spans="2:7" s="4" customFormat="1" x14ac:dyDescent="0.25">
      <c r="B58" s="30">
        <v>127.5</v>
      </c>
      <c r="C58" s="30">
        <v>1468.1940532919996</v>
      </c>
      <c r="D58" s="30">
        <v>0</v>
      </c>
      <c r="E58" s="2">
        <v>35.423527075294984</v>
      </c>
      <c r="F58" s="2">
        <v>0</v>
      </c>
      <c r="G58" s="2">
        <v>1473.5194497645537</v>
      </c>
    </row>
    <row r="59" spans="2:7" s="4" customFormat="1" x14ac:dyDescent="0.25">
      <c r="B59" s="30">
        <v>130</v>
      </c>
      <c r="C59" s="30">
        <v>1496.9821719839995</v>
      </c>
      <c r="D59" s="30">
        <v>0</v>
      </c>
      <c r="E59" s="2">
        <v>24.53873939784965</v>
      </c>
      <c r="F59" s="2">
        <v>0</v>
      </c>
      <c r="G59" s="2">
        <v>1486.2003337738258</v>
      </c>
    </row>
    <row r="60" spans="2:7" s="4" customFormat="1" x14ac:dyDescent="0.25">
      <c r="B60" s="30">
        <v>132.5</v>
      </c>
      <c r="C60" s="30">
        <v>1525.7702906759996</v>
      </c>
      <c r="D60" s="30">
        <v>0</v>
      </c>
      <c r="E60" s="2">
        <v>0</v>
      </c>
      <c r="F60" s="2">
        <v>0</v>
      </c>
      <c r="G60" s="2">
        <v>1485.2272660626938</v>
      </c>
    </row>
    <row r="61" spans="2:7" s="4" customFormat="1" x14ac:dyDescent="0.25">
      <c r="B61" s="30">
        <v>135</v>
      </c>
      <c r="C61" s="30">
        <v>1554.5584093679995</v>
      </c>
      <c r="D61" s="30">
        <v>0</v>
      </c>
      <c r="E61" s="2">
        <v>0</v>
      </c>
      <c r="F61" s="2">
        <v>0</v>
      </c>
      <c r="G61" s="2">
        <v>1508.7929377494113</v>
      </c>
    </row>
    <row r="62" spans="2:7" s="4" customFormat="1" x14ac:dyDescent="0.25">
      <c r="B62" s="30">
        <v>137.5</v>
      </c>
      <c r="C62" s="30">
        <v>1583.3465280599996</v>
      </c>
      <c r="D62" s="30">
        <v>0</v>
      </c>
      <c r="E62" s="2">
        <v>0</v>
      </c>
      <c r="F62" s="2">
        <v>0</v>
      </c>
      <c r="G62" s="2">
        <v>1532.3586094361287</v>
      </c>
    </row>
    <row r="63" spans="2:7" s="4" customFormat="1" x14ac:dyDescent="0.25">
      <c r="B63" s="30">
        <v>140</v>
      </c>
      <c r="C63" s="30">
        <v>1612.1346467519998</v>
      </c>
      <c r="D63" s="30">
        <v>0</v>
      </c>
      <c r="E63" s="2">
        <v>0</v>
      </c>
      <c r="F63" s="2">
        <v>0</v>
      </c>
      <c r="G63" s="2">
        <v>1555.9242811228464</v>
      </c>
    </row>
    <row r="64" spans="2:7" s="4" customFormat="1" x14ac:dyDescent="0.25">
      <c r="B64" s="30">
        <v>142.5</v>
      </c>
      <c r="C64" s="30">
        <v>1640.9227654440001</v>
      </c>
      <c r="D64" s="30">
        <v>0</v>
      </c>
      <c r="E64" s="2">
        <v>0</v>
      </c>
      <c r="F64" s="2">
        <v>0</v>
      </c>
      <c r="G64" s="2">
        <v>1579.4899528095643</v>
      </c>
    </row>
    <row r="65" spans="2:7" s="4" customFormat="1" x14ac:dyDescent="0.25">
      <c r="B65" s="30">
        <v>145</v>
      </c>
      <c r="C65" s="30">
        <v>1669.710884136</v>
      </c>
      <c r="D65" s="30">
        <v>0</v>
      </c>
      <c r="E65" s="2">
        <v>0</v>
      </c>
      <c r="F65" s="2">
        <v>0</v>
      </c>
      <c r="G65" s="2">
        <v>1602.6805562142304</v>
      </c>
    </row>
    <row r="66" spans="2:7" s="4" customFormat="1" x14ac:dyDescent="0.25">
      <c r="B66" s="30">
        <v>147.5</v>
      </c>
      <c r="C66" s="30">
        <v>1698.4990028280001</v>
      </c>
      <c r="D66" s="30">
        <v>0</v>
      </c>
      <c r="E66" s="2">
        <v>0</v>
      </c>
      <c r="F66" s="2">
        <v>0</v>
      </c>
      <c r="G66" s="2">
        <v>1623.3440541638179</v>
      </c>
    </row>
    <row r="67" spans="2:7" s="4" customFormat="1" x14ac:dyDescent="0.25">
      <c r="B67" s="30">
        <v>150</v>
      </c>
      <c r="C67" s="30">
        <v>1727.2871215200005</v>
      </c>
      <c r="D67" s="30">
        <v>0</v>
      </c>
      <c r="E67" s="2">
        <v>0</v>
      </c>
      <c r="F67" s="2">
        <v>0</v>
      </c>
      <c r="G67" s="2">
        <v>1643.5900936533601</v>
      </c>
    </row>
    <row r="68" spans="2:7" s="4" customFormat="1" x14ac:dyDescent="0.25">
      <c r="B68" s="30">
        <v>152.5</v>
      </c>
      <c r="C68" s="30">
        <v>1756.0752402120006</v>
      </c>
      <c r="D68" s="30">
        <v>0</v>
      </c>
      <c r="E68" s="2">
        <v>0</v>
      </c>
      <c r="F68" s="2">
        <v>0</v>
      </c>
      <c r="G68" s="2">
        <v>1663.4186746828566</v>
      </c>
    </row>
    <row r="69" spans="2:7" s="4" customFormat="1" x14ac:dyDescent="0.25">
      <c r="B69" s="30">
        <v>155</v>
      </c>
      <c r="C69" s="30">
        <v>1784.8633589040007</v>
      </c>
      <c r="D69" s="30">
        <v>0</v>
      </c>
      <c r="E69" s="2">
        <v>0</v>
      </c>
      <c r="F69" s="2">
        <v>0</v>
      </c>
      <c r="G69" s="2">
        <v>1682.8297972523071</v>
      </c>
    </row>
    <row r="70" spans="2:7" s="4" customFormat="1" x14ac:dyDescent="0.25">
      <c r="B70" s="30">
        <v>157.5</v>
      </c>
      <c r="C70" s="30">
        <v>1813.6514775960009</v>
      </c>
      <c r="D70" s="30">
        <v>0</v>
      </c>
      <c r="E70" s="2">
        <v>0</v>
      </c>
      <c r="F70" s="2">
        <v>0</v>
      </c>
      <c r="G70" s="2">
        <v>1701.8234613617119</v>
      </c>
    </row>
    <row r="71" spans="2:7" s="4" customFormat="1" x14ac:dyDescent="0.25">
      <c r="B71" s="30">
        <v>160</v>
      </c>
      <c r="C71" s="30">
        <v>1842.439596288001</v>
      </c>
      <c r="D71" s="30">
        <v>0</v>
      </c>
      <c r="E71" s="2">
        <v>0</v>
      </c>
      <c r="F71" s="2">
        <v>0</v>
      </c>
      <c r="G71" s="2">
        <v>1720.3996670110712</v>
      </c>
    </row>
    <row r="72" spans="2:7" s="4" customFormat="1" x14ac:dyDescent="0.25">
      <c r="B72" s="30">
        <v>162.5</v>
      </c>
      <c r="C72" s="30">
        <v>1871.2277149800011</v>
      </c>
      <c r="D72" s="30">
        <v>0</v>
      </c>
      <c r="E72" s="2">
        <v>0</v>
      </c>
      <c r="F72" s="2">
        <v>0</v>
      </c>
      <c r="G72" s="2">
        <v>1742.2122291341311</v>
      </c>
    </row>
    <row r="73" spans="2:7" s="4" customFormat="1" x14ac:dyDescent="0.25">
      <c r="B73" s="30">
        <v>165</v>
      </c>
      <c r="C73" s="30">
        <v>1900.0158336720015</v>
      </c>
      <c r="D73" s="30">
        <v>0</v>
      </c>
      <c r="E73" s="2">
        <v>0</v>
      </c>
      <c r="F73" s="2">
        <v>0</v>
      </c>
      <c r="G73" s="2">
        <v>1767.0980938991597</v>
      </c>
    </row>
    <row r="74" spans="2:7" s="4" customFormat="1" x14ac:dyDescent="0.25">
      <c r="B74" s="30">
        <v>167.5</v>
      </c>
      <c r="C74" s="30">
        <v>1928.8039523640016</v>
      </c>
      <c r="D74" s="30">
        <v>0</v>
      </c>
      <c r="E74" s="2">
        <v>0</v>
      </c>
      <c r="F74" s="2">
        <v>0</v>
      </c>
      <c r="G74" s="2">
        <v>1792.1558933016722</v>
      </c>
    </row>
    <row r="75" spans="2:7" s="4" customFormat="1" x14ac:dyDescent="0.25">
      <c r="B75" s="30">
        <v>170</v>
      </c>
      <c r="C75" s="30">
        <v>1957.5920710560017</v>
      </c>
      <c r="D75" s="30">
        <v>0</v>
      </c>
      <c r="E75" s="2">
        <v>0</v>
      </c>
      <c r="F75" s="2">
        <v>0</v>
      </c>
      <c r="G75" s="2">
        <v>1817.2136927041847</v>
      </c>
    </row>
    <row r="76" spans="2:7" s="4" customFormat="1" x14ac:dyDescent="0.25">
      <c r="B76" s="30">
        <v>172.5</v>
      </c>
      <c r="C76" s="30">
        <v>1986.3801897480018</v>
      </c>
      <c r="D76" s="30">
        <v>0</v>
      </c>
      <c r="E76" s="2">
        <v>0</v>
      </c>
      <c r="F76" s="2">
        <v>0</v>
      </c>
      <c r="G76" s="2">
        <v>1842.2714921066975</v>
      </c>
    </row>
    <row r="77" spans="2:7" s="4" customFormat="1" x14ac:dyDescent="0.25">
      <c r="B77" s="30">
        <v>175</v>
      </c>
      <c r="C77" s="30">
        <v>2015.168308440002</v>
      </c>
      <c r="D77" s="30">
        <v>0</v>
      </c>
      <c r="E77" s="2">
        <v>0</v>
      </c>
      <c r="F77" s="2">
        <v>0</v>
      </c>
      <c r="G77" s="2">
        <v>1867.32929150921</v>
      </c>
    </row>
    <row r="78" spans="2:7" s="4" customFormat="1" x14ac:dyDescent="0.25">
      <c r="B78" s="30">
        <v>177.5</v>
      </c>
      <c r="C78" s="30">
        <v>2043.9564271320021</v>
      </c>
      <c r="D78" s="30">
        <v>0</v>
      </c>
      <c r="E78" s="2">
        <v>0</v>
      </c>
      <c r="F78" s="2">
        <v>0</v>
      </c>
      <c r="G78" s="2">
        <v>1892.3870909117227</v>
      </c>
    </row>
    <row r="79" spans="2:7" s="4" customFormat="1" x14ac:dyDescent="0.25">
      <c r="B79" s="30">
        <v>180</v>
      </c>
      <c r="C79" s="30">
        <v>2072.7445458240027</v>
      </c>
      <c r="D79" s="30">
        <v>0</v>
      </c>
      <c r="E79" s="2">
        <v>0</v>
      </c>
      <c r="F79" s="2">
        <v>0</v>
      </c>
      <c r="G79" s="2">
        <v>1917.4448903142356</v>
      </c>
    </row>
    <row r="80" spans="2:7" s="4" customFormat="1" x14ac:dyDescent="0.25">
      <c r="B80" s="30">
        <v>182.5</v>
      </c>
      <c r="C80" s="30">
        <v>2101.5326645160021</v>
      </c>
      <c r="D80" s="30">
        <v>0</v>
      </c>
      <c r="E80" s="2">
        <v>0</v>
      </c>
      <c r="F80" s="2">
        <v>0</v>
      </c>
      <c r="G80" s="2">
        <v>1942.5026897167477</v>
      </c>
    </row>
    <row r="81" spans="2:7" s="4" customFormat="1" x14ac:dyDescent="0.25">
      <c r="B81" s="30">
        <v>185</v>
      </c>
      <c r="C81" s="30">
        <v>2130.3207832080029</v>
      </c>
      <c r="D81" s="30">
        <v>0</v>
      </c>
      <c r="E81" s="2">
        <v>0</v>
      </c>
      <c r="F81" s="2">
        <v>0</v>
      </c>
      <c r="G81" s="2">
        <v>1967.5604891192609</v>
      </c>
    </row>
    <row r="82" spans="2:7" s="4" customFormat="1" x14ac:dyDescent="0.25">
      <c r="B82" s="30">
        <v>187.5</v>
      </c>
      <c r="C82" s="30">
        <v>2159.1089019000028</v>
      </c>
      <c r="D82" s="30">
        <v>0</v>
      </c>
      <c r="E82" s="2">
        <v>0</v>
      </c>
      <c r="F82" s="2">
        <v>0</v>
      </c>
      <c r="G82" s="2">
        <v>1992.6182885217731</v>
      </c>
    </row>
    <row r="83" spans="2:7" s="4" customFormat="1" x14ac:dyDescent="0.25">
      <c r="B83" s="30">
        <v>190</v>
      </c>
      <c r="C83" s="30">
        <v>2187.8970205920027</v>
      </c>
      <c r="D83" s="30">
        <v>0</v>
      </c>
      <c r="E83" s="2">
        <v>0</v>
      </c>
      <c r="F83" s="2">
        <v>0</v>
      </c>
      <c r="G83" s="2">
        <v>2017.6760879242856</v>
      </c>
    </row>
    <row r="84" spans="2:7" s="4" customFormat="1" x14ac:dyDescent="0.25">
      <c r="B84" s="30">
        <v>192.5</v>
      </c>
      <c r="C84" s="30">
        <v>2216.6851392840035</v>
      </c>
      <c r="D84" s="30">
        <v>0</v>
      </c>
      <c r="E84" s="2">
        <v>0</v>
      </c>
      <c r="F84" s="2">
        <v>0</v>
      </c>
      <c r="G84" s="2">
        <v>2042.7338873267988</v>
      </c>
    </row>
    <row r="85" spans="2:7" s="4" customFormat="1" x14ac:dyDescent="0.25">
      <c r="B85" s="30">
        <v>195</v>
      </c>
      <c r="C85" s="30">
        <v>2245.473257976003</v>
      </c>
      <c r="D85" s="30">
        <v>0</v>
      </c>
      <c r="E85" s="2">
        <v>0</v>
      </c>
      <c r="F85" s="2">
        <v>0</v>
      </c>
      <c r="G85" s="2">
        <v>2067.7916867293111</v>
      </c>
    </row>
    <row r="86" spans="2:7" s="4" customFormat="1" x14ac:dyDescent="0.25">
      <c r="B86" s="30">
        <v>197.5</v>
      </c>
      <c r="C86" s="30">
        <v>2274.2613766680038</v>
      </c>
      <c r="D86" s="30">
        <v>0</v>
      </c>
      <c r="E86" s="2">
        <v>0</v>
      </c>
      <c r="F86" s="2">
        <v>0</v>
      </c>
      <c r="G86" s="2">
        <v>2092.8494861318241</v>
      </c>
    </row>
    <row r="87" spans="2:7" s="4" customFormat="1" x14ac:dyDescent="0.25">
      <c r="B87" s="30">
        <v>200</v>
      </c>
      <c r="C87" s="30">
        <v>2303.0494953600037</v>
      </c>
      <c r="D87" s="30">
        <v>0</v>
      </c>
      <c r="E87" s="2">
        <v>0</v>
      </c>
      <c r="F87" s="2">
        <v>0</v>
      </c>
      <c r="G87" s="2">
        <v>2117.9072855343366</v>
      </c>
    </row>
    <row r="90" spans="2:7" s="4" customFormat="1" x14ac:dyDescent="0.25">
      <c r="B90" s="4" t="s">
        <v>72</v>
      </c>
    </row>
    <row r="91" spans="2:7" s="4" customFormat="1" x14ac:dyDescent="0.25">
      <c r="B91" s="4" t="s">
        <v>73</v>
      </c>
    </row>
    <row r="92" spans="2:7" s="4" customFormat="1" x14ac:dyDescent="0.25">
      <c r="B92" s="4" t="s">
        <v>60</v>
      </c>
    </row>
    <row r="93" spans="2:7" s="4" customFormat="1" x14ac:dyDescent="0.25">
      <c r="B93" s="4" t="s">
        <v>74</v>
      </c>
    </row>
  </sheetData>
  <mergeCells count="7">
    <mergeCell ref="B1:I1"/>
    <mergeCell ref="G4:G6"/>
    <mergeCell ref="E4:E6"/>
    <mergeCell ref="B4:B6"/>
    <mergeCell ref="C4:C6"/>
    <mergeCell ref="D4:D6"/>
    <mergeCell ref="F4:F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2"/>
  <sheetViews>
    <sheetView showGridLines="0" zoomScaleNormal="100" workbookViewId="0"/>
  </sheetViews>
  <sheetFormatPr baseColWidth="10" defaultRowHeight="11.25" x14ac:dyDescent="0.25"/>
  <cols>
    <col min="1" max="1" width="3.7109375" style="4" customWidth="1"/>
    <col min="2" max="7" width="15.140625" style="4" customWidth="1"/>
    <col min="8" max="10" width="11.42578125" style="4"/>
    <col min="11" max="11" width="14.42578125" style="4" customWidth="1"/>
    <col min="12" max="12" width="17.28515625" style="4" customWidth="1"/>
    <col min="13" max="15" width="11.42578125" style="4"/>
    <col min="16" max="16" width="13.85546875" style="4" customWidth="1"/>
    <col min="17" max="16384" width="11.42578125" style="4"/>
  </cols>
  <sheetData>
    <row r="1" spans="2:16" s="4" customFormat="1" x14ac:dyDescent="0.25">
      <c r="B1" s="24" t="s">
        <v>75</v>
      </c>
      <c r="C1" s="24"/>
      <c r="D1" s="24"/>
      <c r="E1" s="24"/>
      <c r="F1" s="24"/>
      <c r="G1" s="24"/>
      <c r="H1" s="24"/>
      <c r="I1" s="24"/>
      <c r="J1" s="24"/>
      <c r="K1" s="24"/>
    </row>
    <row r="2" spans="2:16" s="4" customFormat="1" x14ac:dyDescent="0.25">
      <c r="B2" s="25"/>
      <c r="C2" s="25"/>
      <c r="D2" s="25"/>
      <c r="E2" s="25"/>
      <c r="F2" s="25"/>
      <c r="G2" s="25"/>
      <c r="H2" s="25"/>
      <c r="I2" s="25"/>
      <c r="J2" s="25"/>
      <c r="K2" s="25"/>
    </row>
    <row r="3" spans="2:16" s="4" customFormat="1" x14ac:dyDescent="0.25">
      <c r="B3" s="25"/>
      <c r="C3" s="25"/>
      <c r="D3" s="25"/>
      <c r="E3" s="25"/>
      <c r="F3" s="25"/>
      <c r="G3" s="25"/>
      <c r="H3" s="25"/>
      <c r="I3" s="25"/>
      <c r="J3" s="25"/>
      <c r="K3" s="26" t="s">
        <v>66</v>
      </c>
    </row>
    <row r="4" spans="2:16" s="4" customFormat="1" ht="75" customHeight="1" x14ac:dyDescent="0.25">
      <c r="B4" s="16" t="s">
        <v>22</v>
      </c>
      <c r="C4" s="16" t="s">
        <v>57</v>
      </c>
      <c r="D4" s="16" t="s">
        <v>26</v>
      </c>
      <c r="E4" s="16" t="s">
        <v>8</v>
      </c>
      <c r="F4" s="16" t="s">
        <v>23</v>
      </c>
      <c r="G4" s="16" t="s">
        <v>31</v>
      </c>
      <c r="H4" s="16" t="s">
        <v>4</v>
      </c>
      <c r="I4" s="16" t="s">
        <v>24</v>
      </c>
      <c r="J4" s="16" t="s">
        <v>10</v>
      </c>
      <c r="K4" s="16" t="s">
        <v>27</v>
      </c>
      <c r="L4" s="27"/>
      <c r="M4" s="27"/>
      <c r="N4" s="27"/>
      <c r="O4" s="27"/>
      <c r="P4" s="27"/>
    </row>
    <row r="5" spans="2:16" s="4" customFormat="1" x14ac:dyDescent="0.25">
      <c r="B5" s="16"/>
      <c r="C5" s="16"/>
      <c r="D5" s="16"/>
      <c r="E5" s="16"/>
      <c r="F5" s="16"/>
      <c r="G5" s="16"/>
      <c r="H5" s="16"/>
      <c r="I5" s="16"/>
      <c r="J5" s="16"/>
      <c r="K5" s="16"/>
      <c r="L5" s="27"/>
      <c r="M5" s="27"/>
      <c r="N5" s="27"/>
      <c r="O5" s="27"/>
      <c r="P5" s="27"/>
    </row>
    <row r="6" spans="2:16" s="4" customFormat="1" x14ac:dyDescent="0.25">
      <c r="B6" s="16"/>
      <c r="C6" s="16"/>
      <c r="D6" s="16"/>
      <c r="E6" s="16"/>
      <c r="F6" s="16"/>
      <c r="G6" s="16"/>
      <c r="H6" s="16"/>
      <c r="I6" s="16"/>
      <c r="J6" s="16"/>
      <c r="K6" s="16"/>
      <c r="L6" s="27"/>
      <c r="M6" s="27"/>
      <c r="N6" s="27"/>
      <c r="O6" s="27"/>
      <c r="P6" s="27"/>
    </row>
    <row r="7" spans="2:16" s="4" customFormat="1" x14ac:dyDescent="0.25">
      <c r="B7" s="28">
        <v>0</v>
      </c>
      <c r="C7" s="28">
        <v>0</v>
      </c>
      <c r="D7" s="22">
        <v>328.94</v>
      </c>
      <c r="E7" s="22">
        <v>296.23</v>
      </c>
      <c r="F7" s="22">
        <v>237</v>
      </c>
      <c r="G7" s="22">
        <v>325.19729221933329</v>
      </c>
      <c r="H7" s="22">
        <v>0</v>
      </c>
      <c r="I7" s="22">
        <v>493.39164499999998</v>
      </c>
      <c r="J7" s="22">
        <v>96</v>
      </c>
      <c r="K7" s="22">
        <v>1776.5121606793334</v>
      </c>
    </row>
    <row r="8" spans="2:16" s="4" customFormat="1" x14ac:dyDescent="0.25">
      <c r="B8" s="28">
        <v>2.5</v>
      </c>
      <c r="C8" s="28">
        <v>28.788118691999998</v>
      </c>
      <c r="D8" s="22">
        <v>328.94</v>
      </c>
      <c r="E8" s="22">
        <v>296.23</v>
      </c>
      <c r="F8" s="22">
        <v>237</v>
      </c>
      <c r="G8" s="22">
        <v>296.5531141207934</v>
      </c>
      <c r="H8" s="22">
        <v>17.759390421094793</v>
      </c>
      <c r="I8" s="22">
        <v>493.39164499999998</v>
      </c>
      <c r="J8" s="22">
        <v>96</v>
      </c>
      <c r="K8" s="22">
        <v>1794.4154916938901</v>
      </c>
    </row>
    <row r="9" spans="2:16" s="4" customFormat="1" x14ac:dyDescent="0.25">
      <c r="B9" s="28">
        <v>5</v>
      </c>
      <c r="C9" s="28">
        <v>57.576237383999995</v>
      </c>
      <c r="D9" s="22">
        <v>328.94</v>
      </c>
      <c r="E9" s="22">
        <v>296.23</v>
      </c>
      <c r="F9" s="22">
        <v>237</v>
      </c>
      <c r="G9" s="22">
        <v>267.90893602225327</v>
      </c>
      <c r="H9" s="22">
        <v>35.518780842189585</v>
      </c>
      <c r="I9" s="22">
        <v>493.39164499999998</v>
      </c>
      <c r="J9" s="22">
        <v>96</v>
      </c>
      <c r="K9" s="22">
        <v>1812.3188227084429</v>
      </c>
    </row>
    <row r="10" spans="2:16" s="4" customFormat="1" x14ac:dyDescent="0.25">
      <c r="B10" s="28">
        <v>7.5</v>
      </c>
      <c r="C10" s="28">
        <v>86.364356076000007</v>
      </c>
      <c r="D10" s="22">
        <v>328.94</v>
      </c>
      <c r="E10" s="22">
        <v>296.23</v>
      </c>
      <c r="F10" s="22">
        <v>237</v>
      </c>
      <c r="G10" s="22">
        <v>239.26475792371338</v>
      </c>
      <c r="H10" s="22">
        <v>53.278171263284371</v>
      </c>
      <c r="I10" s="22">
        <v>493.39164499999998</v>
      </c>
      <c r="J10" s="22">
        <v>96</v>
      </c>
      <c r="K10" s="22">
        <v>1830.2221537229975</v>
      </c>
    </row>
    <row r="11" spans="2:16" s="4" customFormat="1" x14ac:dyDescent="0.25">
      <c r="B11" s="28">
        <v>10</v>
      </c>
      <c r="C11" s="28">
        <v>115.15247476799999</v>
      </c>
      <c r="D11" s="22">
        <v>328.94</v>
      </c>
      <c r="E11" s="22">
        <v>296.23</v>
      </c>
      <c r="F11" s="22">
        <v>237</v>
      </c>
      <c r="G11" s="22">
        <v>210.62057982517325</v>
      </c>
      <c r="H11" s="22">
        <v>71.03756168437917</v>
      </c>
      <c r="I11" s="22">
        <v>493.39164499999998</v>
      </c>
      <c r="J11" s="22">
        <v>96</v>
      </c>
      <c r="K11" s="22">
        <v>1848.1254847375524</v>
      </c>
    </row>
    <row r="12" spans="2:16" s="4" customFormat="1" x14ac:dyDescent="0.25">
      <c r="B12" s="28">
        <v>12.5</v>
      </c>
      <c r="C12" s="28">
        <v>143.94059345999997</v>
      </c>
      <c r="D12" s="22">
        <v>328.94</v>
      </c>
      <c r="E12" s="22">
        <v>296.23</v>
      </c>
      <c r="F12" s="22">
        <v>237</v>
      </c>
      <c r="G12" s="22">
        <v>181.97640172663336</v>
      </c>
      <c r="H12" s="22">
        <v>88.796952105473963</v>
      </c>
      <c r="I12" s="22">
        <v>493.39164499999998</v>
      </c>
      <c r="J12" s="22">
        <v>96</v>
      </c>
      <c r="K12" s="22">
        <v>1866.0288157521074</v>
      </c>
    </row>
    <row r="13" spans="2:16" s="4" customFormat="1" x14ac:dyDescent="0.25">
      <c r="B13" s="28">
        <v>15</v>
      </c>
      <c r="C13" s="28">
        <v>172.72871215199999</v>
      </c>
      <c r="D13" s="22">
        <v>328.94</v>
      </c>
      <c r="E13" s="22">
        <v>296.23</v>
      </c>
      <c r="F13" s="22">
        <v>237</v>
      </c>
      <c r="G13" s="22">
        <v>153.33222362809346</v>
      </c>
      <c r="H13" s="22">
        <v>106.55634252656874</v>
      </c>
      <c r="I13" s="22">
        <v>493.39164499999998</v>
      </c>
      <c r="J13" s="22">
        <v>96</v>
      </c>
      <c r="K13" s="22">
        <v>1883.9321467666623</v>
      </c>
    </row>
    <row r="14" spans="2:16" s="4" customFormat="1" x14ac:dyDescent="0.25">
      <c r="B14" s="28">
        <v>17.5</v>
      </c>
      <c r="C14" s="28">
        <v>201.51683084399997</v>
      </c>
      <c r="D14" s="22">
        <v>328.94</v>
      </c>
      <c r="E14" s="22">
        <v>296.23</v>
      </c>
      <c r="F14" s="22">
        <v>237</v>
      </c>
      <c r="G14" s="22">
        <v>124.68804552955335</v>
      </c>
      <c r="H14" s="22">
        <v>124.31573294766353</v>
      </c>
      <c r="I14" s="22">
        <v>493.39164499999998</v>
      </c>
      <c r="J14" s="22">
        <v>96</v>
      </c>
      <c r="K14" s="22">
        <v>1901.8354777812169</v>
      </c>
    </row>
    <row r="15" spans="2:16" s="4" customFormat="1" x14ac:dyDescent="0.25">
      <c r="B15" s="28">
        <v>20</v>
      </c>
      <c r="C15" s="28">
        <v>230.30494953599992</v>
      </c>
      <c r="D15" s="22">
        <v>328.94</v>
      </c>
      <c r="E15" s="22">
        <v>296.23</v>
      </c>
      <c r="F15" s="22">
        <v>237</v>
      </c>
      <c r="G15" s="22">
        <v>96.043867431013453</v>
      </c>
      <c r="H15" s="22">
        <v>142.07512336875834</v>
      </c>
      <c r="I15" s="22">
        <v>493.39164499999998</v>
      </c>
      <c r="J15" s="22">
        <v>96</v>
      </c>
      <c r="K15" s="22">
        <v>1919.7388087957715</v>
      </c>
    </row>
    <row r="16" spans="2:16" s="4" customFormat="1" x14ac:dyDescent="0.25">
      <c r="B16" s="28">
        <v>22.5</v>
      </c>
      <c r="C16" s="28">
        <v>259.09306822799994</v>
      </c>
      <c r="D16" s="22">
        <v>328.94</v>
      </c>
      <c r="E16" s="22">
        <v>296.23</v>
      </c>
      <c r="F16" s="22">
        <v>237</v>
      </c>
      <c r="G16" s="22">
        <v>67.399689332473315</v>
      </c>
      <c r="H16" s="22">
        <v>159.83451378985313</v>
      </c>
      <c r="I16" s="22">
        <v>493.39164499999998</v>
      </c>
      <c r="J16" s="22">
        <v>96</v>
      </c>
      <c r="K16" s="22">
        <v>1937.6421398103264</v>
      </c>
    </row>
    <row r="17" spans="2:11" s="4" customFormat="1" x14ac:dyDescent="0.25">
      <c r="B17" s="28">
        <v>25</v>
      </c>
      <c r="C17" s="28">
        <v>287.88118691999989</v>
      </c>
      <c r="D17" s="22">
        <v>328.94</v>
      </c>
      <c r="E17" s="22">
        <v>296.23</v>
      </c>
      <c r="F17" s="22">
        <v>237</v>
      </c>
      <c r="G17" s="22">
        <v>38.755511233933426</v>
      </c>
      <c r="H17" s="22">
        <v>152.12827806154812</v>
      </c>
      <c r="I17" s="22">
        <v>493.39164499999998</v>
      </c>
      <c r="J17" s="22">
        <v>96</v>
      </c>
      <c r="K17" s="22">
        <v>1930.0798446754814</v>
      </c>
    </row>
    <row r="18" spans="2:11" s="4" customFormat="1" x14ac:dyDescent="0.25">
      <c r="B18" s="28">
        <v>27.5</v>
      </c>
      <c r="C18" s="28">
        <v>316.66930561199996</v>
      </c>
      <c r="D18" s="22">
        <v>328.94</v>
      </c>
      <c r="E18" s="22">
        <v>296.23</v>
      </c>
      <c r="F18" s="22">
        <v>237</v>
      </c>
      <c r="G18" s="22">
        <v>0</v>
      </c>
      <c r="H18" s="22">
        <v>141.24349038410278</v>
      </c>
      <c r="I18" s="22">
        <v>493.39164499999998</v>
      </c>
      <c r="J18" s="22">
        <v>96</v>
      </c>
      <c r="K18" s="22">
        <v>1909.2276644561027</v>
      </c>
    </row>
    <row r="19" spans="2:11" s="4" customFormat="1" x14ac:dyDescent="0.25">
      <c r="B19" s="28">
        <v>30</v>
      </c>
      <c r="C19" s="28">
        <v>345.45742430399991</v>
      </c>
      <c r="D19" s="22">
        <v>328.94</v>
      </c>
      <c r="E19" s="22">
        <v>296.23</v>
      </c>
      <c r="F19" s="22">
        <v>237</v>
      </c>
      <c r="G19" s="22">
        <v>0</v>
      </c>
      <c r="H19" s="22">
        <v>130.35870270665765</v>
      </c>
      <c r="I19" s="22">
        <v>493.39164499999998</v>
      </c>
      <c r="J19" s="22">
        <v>96</v>
      </c>
      <c r="K19" s="22">
        <v>1927.1309954706574</v>
      </c>
    </row>
    <row r="20" spans="2:11" s="4" customFormat="1" x14ac:dyDescent="0.25">
      <c r="B20" s="28">
        <v>32.5</v>
      </c>
      <c r="C20" s="28">
        <v>374.24554299599987</v>
      </c>
      <c r="D20" s="22">
        <v>328.94</v>
      </c>
      <c r="E20" s="22">
        <v>296.23</v>
      </c>
      <c r="F20" s="22">
        <v>237</v>
      </c>
      <c r="G20" s="22">
        <v>0</v>
      </c>
      <c r="H20" s="22">
        <v>119.47391502921234</v>
      </c>
      <c r="I20" s="22">
        <v>493.39164499999998</v>
      </c>
      <c r="J20" s="22">
        <v>96</v>
      </c>
      <c r="K20" s="22">
        <v>1945.034326485212</v>
      </c>
    </row>
    <row r="21" spans="2:11" s="4" customFormat="1" x14ac:dyDescent="0.25">
      <c r="B21" s="28">
        <v>35</v>
      </c>
      <c r="C21" s="28">
        <v>403.03366168799994</v>
      </c>
      <c r="D21" s="22">
        <v>328.94</v>
      </c>
      <c r="E21" s="22">
        <v>296.23</v>
      </c>
      <c r="F21" s="22">
        <v>237</v>
      </c>
      <c r="G21" s="22">
        <v>0</v>
      </c>
      <c r="H21" s="22">
        <v>108.58912735176723</v>
      </c>
      <c r="I21" s="22">
        <v>493.39164499999998</v>
      </c>
      <c r="J21" s="22">
        <v>96</v>
      </c>
      <c r="K21" s="22">
        <v>1962.9376574997668</v>
      </c>
    </row>
    <row r="22" spans="2:11" s="4" customFormat="1" x14ac:dyDescent="0.25">
      <c r="B22" s="28">
        <v>37.5</v>
      </c>
      <c r="C22" s="28">
        <v>431.82178037999995</v>
      </c>
      <c r="D22" s="22">
        <v>328.94</v>
      </c>
      <c r="E22" s="22">
        <v>296.23</v>
      </c>
      <c r="F22" s="22">
        <v>237</v>
      </c>
      <c r="G22" s="22">
        <v>0</v>
      </c>
      <c r="H22" s="22">
        <v>97.704339674322114</v>
      </c>
      <c r="I22" s="22">
        <v>493.39164499999998</v>
      </c>
      <c r="J22" s="22">
        <v>96</v>
      </c>
      <c r="K22" s="22">
        <v>1980.8409885143219</v>
      </c>
    </row>
    <row r="23" spans="2:11" s="4" customFormat="1" x14ac:dyDescent="0.25">
      <c r="B23" s="28">
        <v>40</v>
      </c>
      <c r="C23" s="28">
        <v>460.60989907199985</v>
      </c>
      <c r="D23" s="22">
        <v>328.94</v>
      </c>
      <c r="E23" s="22">
        <v>296.23</v>
      </c>
      <c r="F23" s="22">
        <v>237</v>
      </c>
      <c r="G23" s="22">
        <v>0</v>
      </c>
      <c r="H23" s="22">
        <v>86.819551996876783</v>
      </c>
      <c r="I23" s="22">
        <v>493.39164499999998</v>
      </c>
      <c r="J23" s="22">
        <v>96</v>
      </c>
      <c r="K23" s="22">
        <v>1998.7443195288765</v>
      </c>
    </row>
    <row r="24" spans="2:11" s="4" customFormat="1" x14ac:dyDescent="0.25">
      <c r="B24" s="28">
        <v>42.5</v>
      </c>
      <c r="C24" s="28">
        <v>489.39801776399997</v>
      </c>
      <c r="D24" s="22">
        <v>328.94</v>
      </c>
      <c r="E24" s="22">
        <v>296.23</v>
      </c>
      <c r="F24" s="22">
        <v>237</v>
      </c>
      <c r="G24" s="22">
        <v>0</v>
      </c>
      <c r="H24" s="22">
        <v>75.934764319431679</v>
      </c>
      <c r="I24" s="22">
        <v>493.39164499999998</v>
      </c>
      <c r="J24" s="22">
        <v>96</v>
      </c>
      <c r="K24" s="22">
        <v>2016.6476505434316</v>
      </c>
    </row>
    <row r="25" spans="2:11" s="4" customFormat="1" x14ac:dyDescent="0.25">
      <c r="B25" s="28">
        <v>45</v>
      </c>
      <c r="C25" s="28">
        <v>518.18613645599987</v>
      </c>
      <c r="D25" s="22">
        <v>328.94</v>
      </c>
      <c r="E25" s="22">
        <v>296.23</v>
      </c>
      <c r="F25" s="22">
        <v>237</v>
      </c>
      <c r="G25" s="22">
        <v>0</v>
      </c>
      <c r="H25" s="22">
        <v>65.049976641986348</v>
      </c>
      <c r="I25" s="22">
        <v>493.39164499999998</v>
      </c>
      <c r="J25" s="22">
        <v>96</v>
      </c>
      <c r="K25" s="22">
        <v>2034.5509815579862</v>
      </c>
    </row>
    <row r="26" spans="2:11" s="4" customFormat="1" x14ac:dyDescent="0.25">
      <c r="B26" s="28">
        <v>47.5</v>
      </c>
      <c r="C26" s="28">
        <v>546.974255148</v>
      </c>
      <c r="D26" s="22">
        <v>328.94</v>
      </c>
      <c r="E26" s="22">
        <v>296.23</v>
      </c>
      <c r="F26" s="22">
        <v>237</v>
      </c>
      <c r="G26" s="22">
        <v>0</v>
      </c>
      <c r="H26" s="22">
        <v>54.165188964541237</v>
      </c>
      <c r="I26" s="22">
        <v>493.39164499999998</v>
      </c>
      <c r="J26" s="22">
        <v>96</v>
      </c>
      <c r="K26" s="22">
        <v>2052.4543125725409</v>
      </c>
    </row>
    <row r="27" spans="2:11" s="4" customFormat="1" x14ac:dyDescent="0.25">
      <c r="B27" s="28">
        <v>50</v>
      </c>
      <c r="C27" s="28">
        <v>575.76237383999978</v>
      </c>
      <c r="D27" s="22">
        <v>328.94</v>
      </c>
      <c r="E27" s="22">
        <v>296.23</v>
      </c>
      <c r="F27" s="22">
        <v>237</v>
      </c>
      <c r="G27" s="22">
        <v>0</v>
      </c>
      <c r="H27" s="22">
        <v>43.518700783445425</v>
      </c>
      <c r="I27" s="22">
        <v>493.39164499999998</v>
      </c>
      <c r="J27" s="22">
        <v>96</v>
      </c>
      <c r="K27" s="22">
        <v>2070.595943083445</v>
      </c>
    </row>
    <row r="28" spans="2:11" s="4" customFormat="1" x14ac:dyDescent="0.25">
      <c r="B28" s="28">
        <v>52.5</v>
      </c>
      <c r="C28" s="28">
        <v>604.55049253199979</v>
      </c>
      <c r="D28" s="22">
        <v>328.94</v>
      </c>
      <c r="E28" s="22">
        <v>296.23</v>
      </c>
      <c r="F28" s="22">
        <v>237</v>
      </c>
      <c r="G28" s="22">
        <v>0</v>
      </c>
      <c r="H28" s="22">
        <v>38.223240466234223</v>
      </c>
      <c r="I28" s="22">
        <v>493.39164499999998</v>
      </c>
      <c r="J28" s="22">
        <v>96</v>
      </c>
      <c r="K28" s="22">
        <v>2094.0886014582338</v>
      </c>
    </row>
    <row r="29" spans="2:11" s="4" customFormat="1" x14ac:dyDescent="0.25">
      <c r="B29" s="28">
        <v>55</v>
      </c>
      <c r="C29" s="28">
        <v>633.33861122399992</v>
      </c>
      <c r="D29" s="22">
        <v>328.94</v>
      </c>
      <c r="E29" s="22">
        <v>296.23</v>
      </c>
      <c r="F29" s="22">
        <v>237</v>
      </c>
      <c r="G29" s="22">
        <v>0</v>
      </c>
      <c r="H29" s="22">
        <v>32.927780149023029</v>
      </c>
      <c r="I29" s="22">
        <v>493.39164499999998</v>
      </c>
      <c r="J29" s="22">
        <v>96</v>
      </c>
      <c r="K29" s="22">
        <v>2117.5812598330231</v>
      </c>
    </row>
    <row r="30" spans="2:11" s="4" customFormat="1" x14ac:dyDescent="0.25">
      <c r="B30" s="28">
        <v>57.5</v>
      </c>
      <c r="C30" s="28">
        <v>662.1267299159997</v>
      </c>
      <c r="D30" s="22">
        <v>328.94</v>
      </c>
      <c r="E30" s="22">
        <v>296.23</v>
      </c>
      <c r="F30" s="22">
        <v>237</v>
      </c>
      <c r="G30" s="22">
        <v>0</v>
      </c>
      <c r="H30" s="22">
        <v>27.632319831812286</v>
      </c>
      <c r="I30" s="22">
        <v>493.39164499999998</v>
      </c>
      <c r="J30" s="22">
        <v>96</v>
      </c>
      <c r="K30" s="22">
        <v>2141.0739182078114</v>
      </c>
    </row>
    <row r="31" spans="2:11" s="4" customFormat="1" x14ac:dyDescent="0.25">
      <c r="B31" s="28">
        <v>60</v>
      </c>
      <c r="C31" s="28">
        <v>690.91484860799983</v>
      </c>
      <c r="D31" s="22">
        <v>328.94</v>
      </c>
      <c r="E31" s="22">
        <v>296.23</v>
      </c>
      <c r="F31" s="22">
        <v>237</v>
      </c>
      <c r="G31" s="22">
        <v>0</v>
      </c>
      <c r="H31" s="22">
        <v>22.336859514601088</v>
      </c>
      <c r="I31" s="22">
        <v>493.39164499999998</v>
      </c>
      <c r="J31" s="22">
        <v>96</v>
      </c>
      <c r="K31" s="22">
        <v>2164.5665765826006</v>
      </c>
    </row>
    <row r="32" spans="2:11" s="4" customFormat="1" x14ac:dyDescent="0.25">
      <c r="B32" s="28">
        <v>62.5</v>
      </c>
      <c r="C32" s="28">
        <v>719.70296729999984</v>
      </c>
      <c r="D32" s="22">
        <v>328.94</v>
      </c>
      <c r="E32" s="22">
        <v>296.23</v>
      </c>
      <c r="F32" s="22">
        <v>237</v>
      </c>
      <c r="G32" s="22">
        <v>0</v>
      </c>
      <c r="H32" s="22">
        <v>17.041399197390117</v>
      </c>
      <c r="I32" s="22">
        <v>493.39164499999998</v>
      </c>
      <c r="J32" s="22">
        <v>96</v>
      </c>
      <c r="K32" s="22">
        <v>2188.0592349573894</v>
      </c>
    </row>
    <row r="33" spans="2:11" s="4" customFormat="1" x14ac:dyDescent="0.25">
      <c r="B33" s="28">
        <v>65</v>
      </c>
      <c r="C33" s="28">
        <v>748.49108599199974</v>
      </c>
      <c r="D33" s="22">
        <v>328.94</v>
      </c>
      <c r="E33" s="22">
        <v>296.23</v>
      </c>
      <c r="F33" s="22">
        <v>237</v>
      </c>
      <c r="G33" s="22">
        <v>0</v>
      </c>
      <c r="H33" s="22">
        <v>0</v>
      </c>
      <c r="I33" s="22">
        <v>492.86900687888681</v>
      </c>
      <c r="J33" s="22">
        <v>96</v>
      </c>
      <c r="K33" s="22">
        <v>2199.2833163308865</v>
      </c>
    </row>
    <row r="34" spans="2:11" s="4" customFormat="1" x14ac:dyDescent="0.25">
      <c r="B34" s="28">
        <v>67.5</v>
      </c>
      <c r="C34" s="28">
        <v>777.27920468399975</v>
      </c>
      <c r="D34" s="22">
        <v>328.94</v>
      </c>
      <c r="E34" s="22">
        <v>296.23</v>
      </c>
      <c r="F34" s="22">
        <v>237</v>
      </c>
      <c r="G34" s="22">
        <v>0</v>
      </c>
      <c r="H34" s="22">
        <v>0</v>
      </c>
      <c r="I34" s="22">
        <v>485.51869831653624</v>
      </c>
      <c r="J34" s="22">
        <v>96</v>
      </c>
      <c r="K34" s="22">
        <v>2220.7211264605357</v>
      </c>
    </row>
    <row r="35" spans="2:11" s="4" customFormat="1" x14ac:dyDescent="0.25">
      <c r="B35" s="28">
        <v>70</v>
      </c>
      <c r="C35" s="28">
        <v>806.06732337599988</v>
      </c>
      <c r="D35" s="22">
        <v>328.94</v>
      </c>
      <c r="E35" s="22">
        <v>296.23</v>
      </c>
      <c r="F35" s="22">
        <v>237</v>
      </c>
      <c r="G35" s="22">
        <v>0</v>
      </c>
      <c r="H35" s="22">
        <v>0</v>
      </c>
      <c r="I35" s="22">
        <v>478.1683897541858</v>
      </c>
      <c r="J35" s="22">
        <v>96</v>
      </c>
      <c r="K35" s="22">
        <v>2242.1589365901855</v>
      </c>
    </row>
    <row r="36" spans="2:11" s="4" customFormat="1" x14ac:dyDescent="0.25">
      <c r="B36" s="28">
        <v>72.5</v>
      </c>
      <c r="C36" s="28">
        <v>834.85544206799977</v>
      </c>
      <c r="D36" s="22">
        <v>328.94</v>
      </c>
      <c r="E36" s="22">
        <v>296.23</v>
      </c>
      <c r="F36" s="22">
        <v>237</v>
      </c>
      <c r="G36" s="22">
        <v>0</v>
      </c>
      <c r="H36" s="22">
        <v>0</v>
      </c>
      <c r="I36" s="22">
        <v>470.81808119183529</v>
      </c>
      <c r="J36" s="22">
        <v>96</v>
      </c>
      <c r="K36" s="22">
        <v>2263.5967467198348</v>
      </c>
    </row>
    <row r="37" spans="2:11" s="4" customFormat="1" x14ac:dyDescent="0.25">
      <c r="B37" s="28">
        <v>75</v>
      </c>
      <c r="C37" s="28">
        <v>863.6435607599999</v>
      </c>
      <c r="D37" s="22">
        <v>328.94</v>
      </c>
      <c r="E37" s="22">
        <v>296.23</v>
      </c>
      <c r="F37" s="22">
        <v>237</v>
      </c>
      <c r="G37" s="22">
        <v>0</v>
      </c>
      <c r="H37" s="22">
        <v>0</v>
      </c>
      <c r="I37" s="22">
        <v>463.46777262948473</v>
      </c>
      <c r="J37" s="22">
        <v>96</v>
      </c>
      <c r="K37" s="22">
        <v>2285.034556849484</v>
      </c>
    </row>
    <row r="38" spans="2:11" s="4" customFormat="1" x14ac:dyDescent="0.25">
      <c r="B38" s="28">
        <v>77.5</v>
      </c>
      <c r="C38" s="28">
        <v>892.43167945199991</v>
      </c>
      <c r="D38" s="22">
        <v>328.94</v>
      </c>
      <c r="E38" s="22">
        <v>296.23</v>
      </c>
      <c r="F38" s="22">
        <v>237</v>
      </c>
      <c r="G38" s="22">
        <v>0</v>
      </c>
      <c r="H38" s="22">
        <v>0</v>
      </c>
      <c r="I38" s="22">
        <v>456.11746406713422</v>
      </c>
      <c r="J38" s="22">
        <v>96</v>
      </c>
      <c r="K38" s="22">
        <v>2306.4723669791342</v>
      </c>
    </row>
    <row r="39" spans="2:11" s="4" customFormat="1" x14ac:dyDescent="0.25">
      <c r="B39" s="28">
        <v>80</v>
      </c>
      <c r="C39" s="28">
        <v>921.2197981439997</v>
      </c>
      <c r="D39" s="22">
        <v>328.94</v>
      </c>
      <c r="E39" s="22">
        <v>296.23</v>
      </c>
      <c r="F39" s="22">
        <v>237</v>
      </c>
      <c r="G39" s="22">
        <v>0</v>
      </c>
      <c r="H39" s="22">
        <v>0</v>
      </c>
      <c r="I39" s="22">
        <v>448.76715550478372</v>
      </c>
      <c r="J39" s="22">
        <v>96</v>
      </c>
      <c r="K39" s="22">
        <v>2327.9101771087835</v>
      </c>
    </row>
    <row r="40" spans="2:11" s="4" customFormat="1" x14ac:dyDescent="0.25">
      <c r="B40" s="28">
        <v>82.5</v>
      </c>
      <c r="C40" s="28">
        <v>950.00791683599971</v>
      </c>
      <c r="D40" s="22">
        <v>328.94</v>
      </c>
      <c r="E40" s="22">
        <v>296.23</v>
      </c>
      <c r="F40" s="22">
        <v>237</v>
      </c>
      <c r="G40" s="22">
        <v>0</v>
      </c>
      <c r="H40" s="22">
        <v>0</v>
      </c>
      <c r="I40" s="22">
        <v>441.41684694243327</v>
      </c>
      <c r="J40" s="22">
        <v>96</v>
      </c>
      <c r="K40" s="22">
        <v>2349.3479872384328</v>
      </c>
    </row>
    <row r="41" spans="2:11" s="4" customFormat="1" x14ac:dyDescent="0.25">
      <c r="B41" s="28">
        <v>85</v>
      </c>
      <c r="C41" s="28">
        <v>978.79603552799995</v>
      </c>
      <c r="D41" s="22">
        <v>328.94</v>
      </c>
      <c r="E41" s="22">
        <v>296.23</v>
      </c>
      <c r="F41" s="22">
        <v>237</v>
      </c>
      <c r="G41" s="22">
        <v>0</v>
      </c>
      <c r="H41" s="22">
        <v>0</v>
      </c>
      <c r="I41" s="22">
        <v>434.0665383800827</v>
      </c>
      <c r="J41" s="22">
        <v>96</v>
      </c>
      <c r="K41" s="22">
        <v>2370.7857973680821</v>
      </c>
    </row>
    <row r="42" spans="2:11" s="4" customFormat="1" x14ac:dyDescent="0.25">
      <c r="B42" s="28">
        <v>87.5</v>
      </c>
      <c r="C42" s="28">
        <v>1007.5841542199998</v>
      </c>
      <c r="D42" s="22">
        <v>328.94</v>
      </c>
      <c r="E42" s="22">
        <v>296.23</v>
      </c>
      <c r="F42" s="22">
        <v>237</v>
      </c>
      <c r="G42" s="22">
        <v>0</v>
      </c>
      <c r="H42" s="22">
        <v>0</v>
      </c>
      <c r="I42" s="22">
        <v>426.7162298177322</v>
      </c>
      <c r="J42" s="22">
        <v>96</v>
      </c>
      <c r="K42" s="22">
        <v>2392.2236074977318</v>
      </c>
    </row>
    <row r="43" spans="2:11" s="4" customFormat="1" x14ac:dyDescent="0.25">
      <c r="B43" s="28">
        <v>90</v>
      </c>
      <c r="C43" s="28">
        <v>1036.3722729119997</v>
      </c>
      <c r="D43" s="22">
        <v>328.94</v>
      </c>
      <c r="E43" s="22">
        <v>296.23</v>
      </c>
      <c r="F43" s="22">
        <v>237</v>
      </c>
      <c r="G43" s="22">
        <v>0</v>
      </c>
      <c r="H43" s="22">
        <v>0</v>
      </c>
      <c r="I43" s="22">
        <v>419.36592125538169</v>
      </c>
      <c r="J43" s="22">
        <v>96</v>
      </c>
      <c r="K43" s="22">
        <v>2413.6614176273815</v>
      </c>
    </row>
    <row r="44" spans="2:11" s="4" customFormat="1" x14ac:dyDescent="0.25">
      <c r="B44" s="28">
        <v>92.5</v>
      </c>
      <c r="C44" s="28">
        <v>1065.1603916039996</v>
      </c>
      <c r="D44" s="22">
        <v>328.94</v>
      </c>
      <c r="E44" s="22">
        <v>296.23</v>
      </c>
      <c r="F44" s="22">
        <v>237</v>
      </c>
      <c r="G44" s="22">
        <v>0</v>
      </c>
      <c r="H44" s="22">
        <v>0</v>
      </c>
      <c r="I44" s="22">
        <v>412.01561269303124</v>
      </c>
      <c r="J44" s="22">
        <v>96</v>
      </c>
      <c r="K44" s="22">
        <v>2435.0992277570303</v>
      </c>
    </row>
    <row r="45" spans="2:11" s="4" customFormat="1" x14ac:dyDescent="0.25">
      <c r="B45" s="28">
        <v>95</v>
      </c>
      <c r="C45" s="28">
        <v>1093.948510296</v>
      </c>
      <c r="D45" s="22">
        <v>328.94</v>
      </c>
      <c r="E45" s="22">
        <v>296.23</v>
      </c>
      <c r="F45" s="22">
        <v>237</v>
      </c>
      <c r="G45" s="22">
        <v>0</v>
      </c>
      <c r="H45" s="22">
        <v>0</v>
      </c>
      <c r="I45" s="22">
        <v>404.66530413068068</v>
      </c>
      <c r="J45" s="22">
        <v>96</v>
      </c>
      <c r="K45" s="22">
        <v>2456.5370378866801</v>
      </c>
    </row>
    <row r="46" spans="2:11" s="4" customFormat="1" x14ac:dyDescent="0.25">
      <c r="B46" s="28">
        <v>97.5</v>
      </c>
      <c r="C46" s="28">
        <v>1122.7366289879999</v>
      </c>
      <c r="D46" s="22">
        <v>328.94</v>
      </c>
      <c r="E46" s="22">
        <v>296.23</v>
      </c>
      <c r="F46" s="22">
        <v>237</v>
      </c>
      <c r="G46" s="22">
        <v>0</v>
      </c>
      <c r="H46" s="22">
        <v>0</v>
      </c>
      <c r="I46" s="22">
        <v>397.31499556833018</v>
      </c>
      <c r="J46" s="22">
        <v>96</v>
      </c>
      <c r="K46" s="22">
        <v>2477.9748480163298</v>
      </c>
    </row>
    <row r="47" spans="2:11" s="4" customFormat="1" x14ac:dyDescent="0.25">
      <c r="B47" s="28">
        <v>100</v>
      </c>
      <c r="C47" s="28">
        <v>1151.5247476799996</v>
      </c>
      <c r="D47" s="22">
        <v>328.94</v>
      </c>
      <c r="E47" s="22">
        <v>296.23</v>
      </c>
      <c r="F47" s="22">
        <v>237</v>
      </c>
      <c r="G47" s="22">
        <v>0</v>
      </c>
      <c r="H47" s="22">
        <v>0</v>
      </c>
      <c r="I47" s="22">
        <v>389.96468700597973</v>
      </c>
      <c r="J47" s="22">
        <v>96</v>
      </c>
      <c r="K47" s="22">
        <v>2499.4126581459791</v>
      </c>
    </row>
    <row r="48" spans="2:11" s="4" customFormat="1" x14ac:dyDescent="0.25">
      <c r="B48" s="28">
        <v>102.5</v>
      </c>
      <c r="C48" s="28">
        <v>1180.3128663719997</v>
      </c>
      <c r="D48" s="22">
        <v>328.94</v>
      </c>
      <c r="E48" s="22">
        <v>296.23</v>
      </c>
      <c r="F48" s="22">
        <v>237</v>
      </c>
      <c r="G48" s="22">
        <v>0</v>
      </c>
      <c r="H48" s="22">
        <v>0</v>
      </c>
      <c r="I48" s="22">
        <v>382.61437844362911</v>
      </c>
      <c r="J48" s="22">
        <v>96</v>
      </c>
      <c r="K48" s="22">
        <v>2520.8504682756284</v>
      </c>
    </row>
    <row r="49" spans="2:11" s="4" customFormat="1" x14ac:dyDescent="0.25">
      <c r="B49" s="28">
        <v>105</v>
      </c>
      <c r="C49" s="28">
        <v>1209.1009850639996</v>
      </c>
      <c r="D49" s="22">
        <v>328.94</v>
      </c>
      <c r="E49" s="22">
        <v>296.23</v>
      </c>
      <c r="F49" s="22">
        <v>237</v>
      </c>
      <c r="G49" s="22">
        <v>0</v>
      </c>
      <c r="H49" s="22">
        <v>0</v>
      </c>
      <c r="I49" s="22">
        <v>375.26406988127872</v>
      </c>
      <c r="J49" s="22">
        <v>96</v>
      </c>
      <c r="K49" s="22">
        <v>2542.2882784052781</v>
      </c>
    </row>
    <row r="50" spans="2:11" s="4" customFormat="1" x14ac:dyDescent="0.25">
      <c r="B50" s="28">
        <v>107.5</v>
      </c>
      <c r="C50" s="28">
        <v>1237.8891037559997</v>
      </c>
      <c r="D50" s="22">
        <v>328.94</v>
      </c>
      <c r="E50" s="22">
        <v>296.23</v>
      </c>
      <c r="F50" s="22">
        <v>237</v>
      </c>
      <c r="G50" s="22">
        <v>0</v>
      </c>
      <c r="H50" s="22">
        <v>0</v>
      </c>
      <c r="I50" s="22">
        <v>367.91376131892815</v>
      </c>
      <c r="J50" s="22">
        <v>96</v>
      </c>
      <c r="K50" s="22">
        <v>2563.7260885349278</v>
      </c>
    </row>
    <row r="51" spans="2:11" s="4" customFormat="1" x14ac:dyDescent="0.25">
      <c r="B51" s="28">
        <v>110</v>
      </c>
      <c r="C51" s="28">
        <v>1266.6772224479998</v>
      </c>
      <c r="D51" s="22">
        <v>328.94</v>
      </c>
      <c r="E51" s="22">
        <v>296.23</v>
      </c>
      <c r="F51" s="22">
        <v>237</v>
      </c>
      <c r="G51" s="22">
        <v>0</v>
      </c>
      <c r="H51" s="22">
        <v>0</v>
      </c>
      <c r="I51" s="22">
        <v>360.56345275657765</v>
      </c>
      <c r="J51" s="22">
        <v>96</v>
      </c>
      <c r="K51" s="22">
        <v>2585.1638986645776</v>
      </c>
    </row>
    <row r="52" spans="2:11" s="4" customFormat="1" x14ac:dyDescent="0.25">
      <c r="B52" s="28">
        <v>112.5</v>
      </c>
      <c r="C52" s="28">
        <v>1295.4653411399997</v>
      </c>
      <c r="D52" s="22">
        <v>328.94</v>
      </c>
      <c r="E52" s="22">
        <v>296.23</v>
      </c>
      <c r="F52" s="22">
        <v>237</v>
      </c>
      <c r="G52" s="22">
        <v>0</v>
      </c>
      <c r="H52" s="22">
        <v>0</v>
      </c>
      <c r="I52" s="22">
        <v>353.2131441942272</v>
      </c>
      <c r="J52" s="22">
        <v>96</v>
      </c>
      <c r="K52" s="22">
        <v>2606.6017087942264</v>
      </c>
    </row>
    <row r="53" spans="2:11" s="4" customFormat="1" x14ac:dyDescent="0.25">
      <c r="B53" s="28">
        <v>115</v>
      </c>
      <c r="C53" s="28">
        <v>1324.2534598319994</v>
      </c>
      <c r="D53" s="22">
        <v>328.94</v>
      </c>
      <c r="E53" s="22">
        <v>296.23</v>
      </c>
      <c r="F53" s="22">
        <v>237</v>
      </c>
      <c r="G53" s="22">
        <v>0</v>
      </c>
      <c r="H53" s="22">
        <v>0</v>
      </c>
      <c r="I53" s="22">
        <v>345.86283563187669</v>
      </c>
      <c r="J53" s="22">
        <v>96</v>
      </c>
      <c r="K53" s="22">
        <v>2628.0395189238761</v>
      </c>
    </row>
    <row r="54" spans="2:11" s="4" customFormat="1" x14ac:dyDescent="0.25">
      <c r="B54" s="28">
        <v>117.5</v>
      </c>
      <c r="C54" s="28">
        <v>1353.0415785239998</v>
      </c>
      <c r="D54" s="22">
        <v>328.94</v>
      </c>
      <c r="E54" s="22">
        <v>296.23</v>
      </c>
      <c r="F54" s="22">
        <v>237</v>
      </c>
      <c r="G54" s="22">
        <v>0</v>
      </c>
      <c r="H54" s="22">
        <v>0</v>
      </c>
      <c r="I54" s="22">
        <v>338.51252706952607</v>
      </c>
      <c r="J54" s="22">
        <v>96</v>
      </c>
      <c r="K54" s="22">
        <v>2649.4773290535259</v>
      </c>
    </row>
    <row r="55" spans="2:11" s="4" customFormat="1" x14ac:dyDescent="0.25">
      <c r="B55" s="28">
        <v>120</v>
      </c>
      <c r="C55" s="28">
        <v>1381.8296972159997</v>
      </c>
      <c r="D55" s="22">
        <v>328.94</v>
      </c>
      <c r="E55" s="22">
        <v>296.23</v>
      </c>
      <c r="F55" s="22">
        <v>237</v>
      </c>
      <c r="G55" s="22">
        <v>0</v>
      </c>
      <c r="H55" s="22">
        <v>0</v>
      </c>
      <c r="I55" s="22">
        <v>331.16221850717562</v>
      </c>
      <c r="J55" s="22">
        <v>96</v>
      </c>
      <c r="K55" s="22">
        <v>2670.9151391831751</v>
      </c>
    </row>
    <row r="56" spans="2:11" s="4" customFormat="1" x14ac:dyDescent="0.25">
      <c r="B56" s="28">
        <v>122.5</v>
      </c>
      <c r="C56" s="28">
        <v>1410.6178159079996</v>
      </c>
      <c r="D56" s="22">
        <v>328.94</v>
      </c>
      <c r="E56" s="22">
        <v>296.23</v>
      </c>
      <c r="F56" s="22">
        <v>237</v>
      </c>
      <c r="G56" s="22">
        <v>0</v>
      </c>
      <c r="H56" s="22">
        <v>0</v>
      </c>
      <c r="I56" s="22">
        <v>323.81190994482512</v>
      </c>
      <c r="J56" s="22">
        <v>96</v>
      </c>
      <c r="K56" s="22">
        <v>2692.3529493128244</v>
      </c>
    </row>
    <row r="57" spans="2:11" s="4" customFormat="1" x14ac:dyDescent="0.25">
      <c r="B57" s="28">
        <v>125</v>
      </c>
      <c r="C57" s="28">
        <v>1439.4059345999997</v>
      </c>
      <c r="D57" s="22">
        <v>328.94</v>
      </c>
      <c r="E57" s="22">
        <v>296.23</v>
      </c>
      <c r="F57" s="22">
        <v>237</v>
      </c>
      <c r="G57" s="22">
        <v>0</v>
      </c>
      <c r="H57" s="22">
        <v>0</v>
      </c>
      <c r="I57" s="22">
        <v>316.46160138247461</v>
      </c>
      <c r="J57" s="22">
        <v>96</v>
      </c>
      <c r="K57" s="22">
        <v>2713.7907594424742</v>
      </c>
    </row>
    <row r="58" spans="2:11" s="4" customFormat="1" x14ac:dyDescent="0.25">
      <c r="B58" s="28">
        <v>127.5</v>
      </c>
      <c r="C58" s="28">
        <v>1468.1940532919996</v>
      </c>
      <c r="D58" s="22">
        <v>328.94</v>
      </c>
      <c r="E58" s="22">
        <v>296.23</v>
      </c>
      <c r="F58" s="22">
        <v>237</v>
      </c>
      <c r="G58" s="22">
        <v>0</v>
      </c>
      <c r="H58" s="22">
        <v>0</v>
      </c>
      <c r="I58" s="22">
        <v>309.11129282012416</v>
      </c>
      <c r="J58" s="22">
        <v>96</v>
      </c>
      <c r="K58" s="22">
        <v>2735.2285695721239</v>
      </c>
    </row>
    <row r="59" spans="2:11" s="4" customFormat="1" x14ac:dyDescent="0.25">
      <c r="B59" s="28">
        <v>130</v>
      </c>
      <c r="C59" s="28">
        <v>1496.9821719839995</v>
      </c>
      <c r="D59" s="22">
        <v>328.94</v>
      </c>
      <c r="E59" s="22">
        <v>296.23</v>
      </c>
      <c r="F59" s="22">
        <v>237</v>
      </c>
      <c r="G59" s="22">
        <v>0</v>
      </c>
      <c r="H59" s="22">
        <v>0</v>
      </c>
      <c r="I59" s="22">
        <v>301.76098425777366</v>
      </c>
      <c r="J59" s="22">
        <v>96</v>
      </c>
      <c r="K59" s="22">
        <v>2756.6663797017727</v>
      </c>
    </row>
    <row r="60" spans="2:11" s="4" customFormat="1" x14ac:dyDescent="0.25">
      <c r="B60" s="28">
        <v>132.5</v>
      </c>
      <c r="C60" s="28">
        <v>1525.7702906759996</v>
      </c>
      <c r="D60" s="22">
        <v>328.94</v>
      </c>
      <c r="E60" s="22">
        <v>296.23</v>
      </c>
      <c r="F60" s="22">
        <v>237</v>
      </c>
      <c r="G60" s="22">
        <v>0</v>
      </c>
      <c r="H60" s="22">
        <v>0</v>
      </c>
      <c r="I60" s="22">
        <v>294.41067569542309</v>
      </c>
      <c r="J60" s="22">
        <v>96</v>
      </c>
      <c r="K60" s="22">
        <v>2778.1041898314224</v>
      </c>
    </row>
    <row r="61" spans="2:11" s="4" customFormat="1" x14ac:dyDescent="0.25">
      <c r="B61" s="28">
        <v>135</v>
      </c>
      <c r="C61" s="28">
        <v>1554.5584093679995</v>
      </c>
      <c r="D61" s="22">
        <v>328.94</v>
      </c>
      <c r="E61" s="22">
        <v>296.23</v>
      </c>
      <c r="F61" s="22">
        <v>237</v>
      </c>
      <c r="G61" s="22">
        <v>0</v>
      </c>
      <c r="H61" s="22">
        <v>0</v>
      </c>
      <c r="I61" s="22">
        <v>287.06036713307259</v>
      </c>
      <c r="J61" s="22">
        <v>96</v>
      </c>
      <c r="K61" s="22">
        <v>2799.5419999610717</v>
      </c>
    </row>
    <row r="62" spans="2:11" s="4" customFormat="1" x14ac:dyDescent="0.25">
      <c r="B62" s="28">
        <v>137.5</v>
      </c>
      <c r="C62" s="28">
        <v>1583.3465280599996</v>
      </c>
      <c r="D62" s="22">
        <v>328.94</v>
      </c>
      <c r="E62" s="22">
        <v>296.23</v>
      </c>
      <c r="F62" s="22">
        <v>237</v>
      </c>
      <c r="G62" s="22">
        <v>0</v>
      </c>
      <c r="H62" s="22">
        <v>0</v>
      </c>
      <c r="I62" s="22">
        <v>279.71005857072208</v>
      </c>
      <c r="J62" s="22">
        <v>96</v>
      </c>
      <c r="K62" s="22">
        <v>2820.9798100907219</v>
      </c>
    </row>
    <row r="63" spans="2:11" s="4" customFormat="1" x14ac:dyDescent="0.25">
      <c r="B63" s="28">
        <v>140</v>
      </c>
      <c r="C63" s="28">
        <v>1612.1346467519998</v>
      </c>
      <c r="D63" s="22">
        <v>328.94</v>
      </c>
      <c r="E63" s="22">
        <v>296.23</v>
      </c>
      <c r="F63" s="22">
        <v>237</v>
      </c>
      <c r="G63" s="22">
        <v>0</v>
      </c>
      <c r="H63" s="22">
        <v>0</v>
      </c>
      <c r="I63" s="22">
        <v>272.35975000837158</v>
      </c>
      <c r="J63" s="22">
        <v>96</v>
      </c>
      <c r="K63" s="22">
        <v>2842.4176202203712</v>
      </c>
    </row>
    <row r="64" spans="2:11" s="4" customFormat="1" x14ac:dyDescent="0.25">
      <c r="B64" s="28">
        <v>142.5</v>
      </c>
      <c r="C64" s="28">
        <v>1640.9227654440001</v>
      </c>
      <c r="D64" s="22">
        <v>328.94</v>
      </c>
      <c r="E64" s="22">
        <v>296.23</v>
      </c>
      <c r="F64" s="22">
        <v>237</v>
      </c>
      <c r="G64" s="22">
        <v>0</v>
      </c>
      <c r="H64" s="22">
        <v>0</v>
      </c>
      <c r="I64" s="22">
        <v>265.0094414460209</v>
      </c>
      <c r="J64" s="22">
        <v>96</v>
      </c>
      <c r="K64" s="22">
        <v>2863.8554303500209</v>
      </c>
    </row>
    <row r="65" spans="2:11" s="4" customFormat="1" x14ac:dyDescent="0.25">
      <c r="B65" s="28">
        <v>145</v>
      </c>
      <c r="C65" s="28">
        <v>1669.710884136</v>
      </c>
      <c r="D65" s="22">
        <v>328.94</v>
      </c>
      <c r="E65" s="22">
        <v>296.23</v>
      </c>
      <c r="F65" s="22">
        <v>237</v>
      </c>
      <c r="G65" s="22">
        <v>0</v>
      </c>
      <c r="H65" s="22">
        <v>0</v>
      </c>
      <c r="I65" s="22">
        <v>257.65913288367045</v>
      </c>
      <c r="J65" s="22">
        <v>96</v>
      </c>
      <c r="K65" s="22">
        <v>2885.2932404796702</v>
      </c>
    </row>
    <row r="66" spans="2:11" s="4" customFormat="1" x14ac:dyDescent="0.25">
      <c r="B66" s="28">
        <v>147.5</v>
      </c>
      <c r="C66" s="28">
        <v>1698.4990028280001</v>
      </c>
      <c r="D66" s="22">
        <v>328.94</v>
      </c>
      <c r="E66" s="22">
        <v>296.23</v>
      </c>
      <c r="F66" s="22">
        <v>237</v>
      </c>
      <c r="G66" s="22">
        <v>0</v>
      </c>
      <c r="H66" s="22">
        <v>0</v>
      </c>
      <c r="I66" s="22">
        <v>250.30882432131992</v>
      </c>
      <c r="J66" s="22">
        <v>96</v>
      </c>
      <c r="K66" s="22">
        <v>2906.7310506093199</v>
      </c>
    </row>
    <row r="67" spans="2:11" s="4" customFormat="1" x14ac:dyDescent="0.25">
      <c r="B67" s="28">
        <v>150</v>
      </c>
      <c r="C67" s="28">
        <v>1727.2871215200005</v>
      </c>
      <c r="D67" s="22">
        <v>328.94</v>
      </c>
      <c r="E67" s="22">
        <v>296.23</v>
      </c>
      <c r="F67" s="22">
        <v>237</v>
      </c>
      <c r="G67" s="22">
        <v>0</v>
      </c>
      <c r="H67" s="22">
        <v>0</v>
      </c>
      <c r="I67" s="22">
        <v>242.95851575896933</v>
      </c>
      <c r="J67" s="22">
        <v>96</v>
      </c>
      <c r="K67" s="22">
        <v>2928.1688607389697</v>
      </c>
    </row>
    <row r="68" spans="2:11" s="4" customFormat="1" x14ac:dyDescent="0.25">
      <c r="B68" s="28">
        <v>152.5</v>
      </c>
      <c r="C68" s="28">
        <v>1756.0752402120006</v>
      </c>
      <c r="D68" s="22">
        <v>328.94</v>
      </c>
      <c r="E68" s="22">
        <v>296.23</v>
      </c>
      <c r="F68" s="22">
        <v>237</v>
      </c>
      <c r="G68" s="22">
        <v>0</v>
      </c>
      <c r="H68" s="22">
        <v>0</v>
      </c>
      <c r="I68" s="22">
        <v>235.60820719661879</v>
      </c>
      <c r="J68" s="22">
        <v>96</v>
      </c>
      <c r="K68" s="22">
        <v>2949.6066708686194</v>
      </c>
    </row>
    <row r="69" spans="2:11" s="4" customFormat="1" x14ac:dyDescent="0.25">
      <c r="B69" s="28">
        <v>155</v>
      </c>
      <c r="C69" s="28">
        <v>1784.8633589040007</v>
      </c>
      <c r="D69" s="22">
        <v>328.94</v>
      </c>
      <c r="E69" s="22">
        <v>296.23</v>
      </c>
      <c r="F69" s="22">
        <v>237</v>
      </c>
      <c r="G69" s="22">
        <v>0</v>
      </c>
      <c r="H69" s="22">
        <v>0</v>
      </c>
      <c r="I69" s="22">
        <v>228.25789863426834</v>
      </c>
      <c r="J69" s="22">
        <v>96</v>
      </c>
      <c r="K69" s="22">
        <v>2971.0444809982691</v>
      </c>
    </row>
    <row r="70" spans="2:11" s="4" customFormat="1" x14ac:dyDescent="0.25">
      <c r="B70" s="28">
        <v>157.5</v>
      </c>
      <c r="C70" s="28">
        <v>1813.6514775960009</v>
      </c>
      <c r="D70" s="22">
        <v>328.94</v>
      </c>
      <c r="E70" s="22">
        <v>296.23</v>
      </c>
      <c r="F70" s="22">
        <v>237</v>
      </c>
      <c r="G70" s="22">
        <v>0</v>
      </c>
      <c r="H70" s="22">
        <v>0</v>
      </c>
      <c r="I70" s="22">
        <v>220.9075900719177</v>
      </c>
      <c r="J70" s="22">
        <v>96</v>
      </c>
      <c r="K70" s="22">
        <v>2992.4822911279184</v>
      </c>
    </row>
    <row r="71" spans="2:11" s="4" customFormat="1" x14ac:dyDescent="0.25">
      <c r="B71" s="28">
        <v>160</v>
      </c>
      <c r="C71" s="28">
        <v>1842.439596288001</v>
      </c>
      <c r="D71" s="22">
        <v>328.94</v>
      </c>
      <c r="E71" s="22">
        <v>296.23</v>
      </c>
      <c r="F71" s="22">
        <v>237</v>
      </c>
      <c r="G71" s="22">
        <v>0</v>
      </c>
      <c r="H71" s="22">
        <v>0</v>
      </c>
      <c r="I71" s="22">
        <v>213.55728150956716</v>
      </c>
      <c r="J71" s="22">
        <v>96</v>
      </c>
      <c r="K71" s="22">
        <v>3013.9201012575677</v>
      </c>
    </row>
    <row r="72" spans="2:11" s="4" customFormat="1" x14ac:dyDescent="0.25">
      <c r="B72" s="28">
        <v>162.5</v>
      </c>
      <c r="C72" s="28">
        <v>1871.2277149800011</v>
      </c>
      <c r="D72" s="22">
        <v>328.94</v>
      </c>
      <c r="E72" s="22">
        <v>296.23</v>
      </c>
      <c r="F72" s="22">
        <v>237</v>
      </c>
      <c r="G72" s="22">
        <v>0</v>
      </c>
      <c r="H72" s="22">
        <v>0</v>
      </c>
      <c r="I72" s="22">
        <v>206.20697294721668</v>
      </c>
      <c r="J72" s="22">
        <v>96</v>
      </c>
      <c r="K72" s="22">
        <v>3035.3579113872174</v>
      </c>
    </row>
    <row r="73" spans="2:11" s="4" customFormat="1" x14ac:dyDescent="0.25">
      <c r="B73" s="28">
        <v>165</v>
      </c>
      <c r="C73" s="28">
        <v>1900.0158336720015</v>
      </c>
      <c r="D73" s="22">
        <v>328.94</v>
      </c>
      <c r="E73" s="22">
        <v>296.23</v>
      </c>
      <c r="F73" s="22">
        <v>237</v>
      </c>
      <c r="G73" s="22">
        <v>0</v>
      </c>
      <c r="H73" s="22">
        <v>0</v>
      </c>
      <c r="I73" s="22">
        <v>198.85666438486598</v>
      </c>
      <c r="J73" s="22">
        <v>96</v>
      </c>
      <c r="K73" s="22">
        <v>3056.7957215168672</v>
      </c>
    </row>
    <row r="74" spans="2:11" s="4" customFormat="1" x14ac:dyDescent="0.25">
      <c r="B74" s="28">
        <v>167.5</v>
      </c>
      <c r="C74" s="28">
        <v>1928.8039523640016</v>
      </c>
      <c r="D74" s="22">
        <v>328.94</v>
      </c>
      <c r="E74" s="22">
        <v>296.23</v>
      </c>
      <c r="F74" s="22">
        <v>237</v>
      </c>
      <c r="G74" s="22">
        <v>0</v>
      </c>
      <c r="H74" s="22">
        <v>0</v>
      </c>
      <c r="I74" s="22">
        <v>191.5063558225155</v>
      </c>
      <c r="J74" s="22">
        <v>96</v>
      </c>
      <c r="K74" s="22">
        <v>3078.2335316465169</v>
      </c>
    </row>
    <row r="75" spans="2:11" s="4" customFormat="1" x14ac:dyDescent="0.25">
      <c r="B75" s="28">
        <v>170</v>
      </c>
      <c r="C75" s="28">
        <v>1957.5920710560017</v>
      </c>
      <c r="D75" s="22">
        <v>328.94</v>
      </c>
      <c r="E75" s="22">
        <v>296.23</v>
      </c>
      <c r="F75" s="22">
        <v>237</v>
      </c>
      <c r="G75" s="22">
        <v>0</v>
      </c>
      <c r="H75" s="22">
        <v>0</v>
      </c>
      <c r="I75" s="22">
        <v>184.15604726016497</v>
      </c>
      <c r="J75" s="22">
        <v>96</v>
      </c>
      <c r="K75" s="22">
        <v>3099.6713417761666</v>
      </c>
    </row>
    <row r="76" spans="2:11" s="4" customFormat="1" x14ac:dyDescent="0.25">
      <c r="B76" s="28">
        <v>172.5</v>
      </c>
      <c r="C76" s="28">
        <v>1986.3801897480018</v>
      </c>
      <c r="D76" s="22">
        <v>328.94</v>
      </c>
      <c r="E76" s="22">
        <v>296.23</v>
      </c>
      <c r="F76" s="22">
        <v>237</v>
      </c>
      <c r="G76" s="22">
        <v>0</v>
      </c>
      <c r="H76" s="22">
        <v>0</v>
      </c>
      <c r="I76" s="22">
        <v>176.80573869781441</v>
      </c>
      <c r="J76" s="22">
        <v>96</v>
      </c>
      <c r="K76" s="22">
        <v>3121.1091519058164</v>
      </c>
    </row>
    <row r="77" spans="2:11" s="4" customFormat="1" x14ac:dyDescent="0.25">
      <c r="B77" s="28">
        <v>175</v>
      </c>
      <c r="C77" s="28">
        <v>2015.168308440002</v>
      </c>
      <c r="D77" s="22">
        <v>328.94</v>
      </c>
      <c r="E77" s="22">
        <v>296.23</v>
      </c>
      <c r="F77" s="22">
        <v>237</v>
      </c>
      <c r="G77" s="22">
        <v>0</v>
      </c>
      <c r="H77" s="22">
        <v>0</v>
      </c>
      <c r="I77" s="22">
        <v>169.45543013546381</v>
      </c>
      <c r="J77" s="22">
        <v>96</v>
      </c>
      <c r="K77" s="22">
        <v>3142.5469620354656</v>
      </c>
    </row>
    <row r="78" spans="2:11" s="4" customFormat="1" x14ac:dyDescent="0.25">
      <c r="B78" s="28">
        <v>177.5</v>
      </c>
      <c r="C78" s="28">
        <v>2043.9564271320021</v>
      </c>
      <c r="D78" s="22">
        <v>328.94</v>
      </c>
      <c r="E78" s="22">
        <v>296.23</v>
      </c>
      <c r="F78" s="22">
        <v>237</v>
      </c>
      <c r="G78" s="22">
        <v>0</v>
      </c>
      <c r="H78" s="22">
        <v>0</v>
      </c>
      <c r="I78" s="22">
        <v>162.10512157311334</v>
      </c>
      <c r="J78" s="22">
        <v>96</v>
      </c>
      <c r="K78" s="22">
        <v>3163.9847721651149</v>
      </c>
    </row>
    <row r="79" spans="2:11" s="4" customFormat="1" x14ac:dyDescent="0.25">
      <c r="B79" s="28">
        <v>180</v>
      </c>
      <c r="C79" s="28">
        <v>2072.7445458240027</v>
      </c>
      <c r="D79" s="22">
        <v>328.94</v>
      </c>
      <c r="E79" s="22">
        <v>296.23</v>
      </c>
      <c r="F79" s="22">
        <v>237</v>
      </c>
      <c r="G79" s="22">
        <v>0</v>
      </c>
      <c r="H79" s="22">
        <v>0</v>
      </c>
      <c r="I79" s="22">
        <v>154.75481301076269</v>
      </c>
      <c r="J79" s="22">
        <v>96</v>
      </c>
      <c r="K79" s="22">
        <v>3185.4225822947651</v>
      </c>
    </row>
    <row r="80" spans="2:11" s="4" customFormat="1" x14ac:dyDescent="0.25">
      <c r="B80" s="28">
        <v>182.5</v>
      </c>
      <c r="C80" s="28">
        <v>2101.5326645160021</v>
      </c>
      <c r="D80" s="22">
        <v>328.94</v>
      </c>
      <c r="E80" s="22">
        <v>296.23</v>
      </c>
      <c r="F80" s="22">
        <v>169</v>
      </c>
      <c r="G80" s="22">
        <v>0</v>
      </c>
      <c r="H80" s="22">
        <v>0</v>
      </c>
      <c r="I80" s="22">
        <v>147.40450444841233</v>
      </c>
      <c r="J80" s="22">
        <v>96</v>
      </c>
      <c r="K80" s="22">
        <v>3139.1728189844143</v>
      </c>
    </row>
    <row r="81" spans="2:11" s="4" customFormat="1" x14ac:dyDescent="0.25">
      <c r="B81" s="28">
        <v>185</v>
      </c>
      <c r="C81" s="28">
        <v>2130.3207832080029</v>
      </c>
      <c r="D81" s="22">
        <v>328.94</v>
      </c>
      <c r="E81" s="22">
        <v>296.23</v>
      </c>
      <c r="F81" s="22">
        <v>169</v>
      </c>
      <c r="G81" s="22">
        <v>0</v>
      </c>
      <c r="H81" s="22">
        <v>0</v>
      </c>
      <c r="I81" s="22">
        <v>140.05419588606168</v>
      </c>
      <c r="J81" s="22">
        <v>96</v>
      </c>
      <c r="K81" s="22">
        <v>3160.6106291140645</v>
      </c>
    </row>
    <row r="82" spans="2:11" s="4" customFormat="1" x14ac:dyDescent="0.25">
      <c r="B82" s="28">
        <v>187.5</v>
      </c>
      <c r="C82" s="28">
        <v>2159.1089019000028</v>
      </c>
      <c r="D82" s="22">
        <v>328.94</v>
      </c>
      <c r="E82" s="22">
        <v>296.23</v>
      </c>
      <c r="F82" s="22">
        <v>169</v>
      </c>
      <c r="G82" s="22">
        <v>0</v>
      </c>
      <c r="H82" s="22">
        <v>0</v>
      </c>
      <c r="I82" s="22">
        <v>132.70388732371103</v>
      </c>
      <c r="J82" s="22">
        <v>96</v>
      </c>
      <c r="K82" s="22">
        <v>3182.0484392437138</v>
      </c>
    </row>
    <row r="83" spans="2:11" s="4" customFormat="1" x14ac:dyDescent="0.25">
      <c r="B83" s="28">
        <v>190</v>
      </c>
      <c r="C83" s="28">
        <v>2187.8970205920027</v>
      </c>
      <c r="D83" s="22">
        <v>328.94</v>
      </c>
      <c r="E83" s="22">
        <v>296.23</v>
      </c>
      <c r="F83" s="22">
        <v>169</v>
      </c>
      <c r="G83" s="22">
        <v>0</v>
      </c>
      <c r="H83" s="22">
        <v>0</v>
      </c>
      <c r="I83" s="22">
        <v>125.35357876136057</v>
      </c>
      <c r="J83" s="22">
        <v>96</v>
      </c>
      <c r="K83" s="22">
        <v>3203.4862493733631</v>
      </c>
    </row>
    <row r="84" spans="2:11" s="4" customFormat="1" x14ac:dyDescent="0.25">
      <c r="B84" s="28">
        <v>192.5</v>
      </c>
      <c r="C84" s="28">
        <v>2216.6851392840035</v>
      </c>
      <c r="D84" s="22">
        <v>328.94</v>
      </c>
      <c r="E84" s="22">
        <v>296.23</v>
      </c>
      <c r="F84" s="22">
        <v>169</v>
      </c>
      <c r="G84" s="22">
        <v>0</v>
      </c>
      <c r="H84" s="22">
        <v>0</v>
      </c>
      <c r="I84" s="22">
        <v>118.00327019900999</v>
      </c>
      <c r="J84" s="22">
        <v>96</v>
      </c>
      <c r="K84" s="22">
        <v>3224.9240595030133</v>
      </c>
    </row>
    <row r="85" spans="2:11" s="4" customFormat="1" x14ac:dyDescent="0.25">
      <c r="B85" s="28">
        <v>195</v>
      </c>
      <c r="C85" s="28">
        <v>2245.473257976003</v>
      </c>
      <c r="D85" s="22">
        <v>328.94</v>
      </c>
      <c r="E85" s="22">
        <v>296.23</v>
      </c>
      <c r="F85" s="22">
        <v>169</v>
      </c>
      <c r="G85" s="22">
        <v>0</v>
      </c>
      <c r="H85" s="22">
        <v>0</v>
      </c>
      <c r="I85" s="22">
        <v>110.65296163665957</v>
      </c>
      <c r="J85" s="22">
        <v>96</v>
      </c>
      <c r="K85" s="22">
        <v>3246.3618696326625</v>
      </c>
    </row>
    <row r="86" spans="2:11" s="4" customFormat="1" x14ac:dyDescent="0.25">
      <c r="B86" s="28">
        <v>197.5</v>
      </c>
      <c r="C86" s="28">
        <v>2274.2613766680038</v>
      </c>
      <c r="D86" s="22">
        <v>328.94</v>
      </c>
      <c r="E86" s="22">
        <v>296.23</v>
      </c>
      <c r="F86" s="22">
        <v>169</v>
      </c>
      <c r="G86" s="22">
        <v>0</v>
      </c>
      <c r="H86" s="22">
        <v>0</v>
      </c>
      <c r="I86" s="22">
        <v>103.30265307430886</v>
      </c>
      <c r="J86" s="22">
        <v>96</v>
      </c>
      <c r="K86" s="22">
        <v>3267.7996797623127</v>
      </c>
    </row>
    <row r="87" spans="2:11" s="4" customFormat="1" x14ac:dyDescent="0.25">
      <c r="B87" s="28">
        <v>200</v>
      </c>
      <c r="C87" s="28">
        <v>2303.0494953600037</v>
      </c>
      <c r="D87" s="22">
        <v>328.94</v>
      </c>
      <c r="E87" s="22">
        <v>296.23</v>
      </c>
      <c r="F87" s="22">
        <v>169</v>
      </c>
      <c r="G87" s="22">
        <v>0</v>
      </c>
      <c r="H87" s="22">
        <v>0</v>
      </c>
      <c r="I87" s="22">
        <v>95.95234451195833</v>
      </c>
      <c r="J87" s="22">
        <v>96</v>
      </c>
      <c r="K87" s="22">
        <v>3289.237489891962</v>
      </c>
    </row>
    <row r="90" spans="2:11" s="4" customFormat="1" x14ac:dyDescent="0.25">
      <c r="B90" s="4" t="s">
        <v>76</v>
      </c>
    </row>
    <row r="91" spans="2:11" s="4" customFormat="1" x14ac:dyDescent="0.25">
      <c r="B91" s="4" t="s">
        <v>60</v>
      </c>
    </row>
    <row r="92" spans="2:11" s="4" customFormat="1" x14ac:dyDescent="0.25">
      <c r="B92" s="4" t="s">
        <v>74</v>
      </c>
    </row>
  </sheetData>
  <mergeCells count="16">
    <mergeCell ref="B4:B6"/>
    <mergeCell ref="N4:N6"/>
    <mergeCell ref="O4:O6"/>
    <mergeCell ref="B1:K1"/>
    <mergeCell ref="P4:P6"/>
    <mergeCell ref="I4:I6"/>
    <mergeCell ref="C4:C6"/>
    <mergeCell ref="D4:D6"/>
    <mergeCell ref="E4:E6"/>
    <mergeCell ref="F4:F6"/>
    <mergeCell ref="G4:G6"/>
    <mergeCell ref="J4:J6"/>
    <mergeCell ref="H4:H6"/>
    <mergeCell ref="L4:L6"/>
    <mergeCell ref="M4:M6"/>
    <mergeCell ref="K4:K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zoomScaleNormal="100" workbookViewId="0"/>
  </sheetViews>
  <sheetFormatPr baseColWidth="10" defaultRowHeight="11.25" x14ac:dyDescent="0.25"/>
  <cols>
    <col min="1" max="1" width="3.7109375" style="4" customWidth="1"/>
    <col min="2" max="2" width="34" style="4" customWidth="1"/>
    <col min="3" max="16384" width="11.42578125" style="4"/>
  </cols>
  <sheetData>
    <row r="1" spans="2:10" x14ac:dyDescent="0.25">
      <c r="B1" s="3" t="s">
        <v>20</v>
      </c>
    </row>
    <row r="3" spans="2:10" x14ac:dyDescent="0.25">
      <c r="B3" s="21"/>
      <c r="C3" s="6" t="s">
        <v>0</v>
      </c>
      <c r="D3" s="6"/>
      <c r="E3" s="6"/>
      <c r="F3" s="6"/>
      <c r="G3" s="6" t="s">
        <v>1</v>
      </c>
      <c r="H3" s="6"/>
      <c r="I3" s="6"/>
      <c r="J3" s="6"/>
    </row>
    <row r="4" spans="2:10" x14ac:dyDescent="0.25">
      <c r="B4" s="21"/>
      <c r="C4" s="16" t="s">
        <v>2</v>
      </c>
      <c r="D4" s="16"/>
      <c r="E4" s="16"/>
      <c r="F4" s="16"/>
      <c r="G4" s="16"/>
      <c r="H4" s="16"/>
      <c r="I4" s="16"/>
      <c r="J4" s="16"/>
    </row>
    <row r="5" spans="2:10" x14ac:dyDescent="0.25">
      <c r="B5" s="21"/>
      <c r="C5" s="13">
        <v>0</v>
      </c>
      <c r="D5" s="13">
        <v>1</v>
      </c>
      <c r="E5" s="13">
        <v>2</v>
      </c>
      <c r="F5" s="13">
        <v>3</v>
      </c>
      <c r="G5" s="13">
        <v>0</v>
      </c>
      <c r="H5" s="13">
        <v>1</v>
      </c>
      <c r="I5" s="13">
        <v>2</v>
      </c>
      <c r="J5" s="13">
        <v>3</v>
      </c>
    </row>
    <row r="6" spans="2:10" ht="30" customHeight="1" x14ac:dyDescent="0.25">
      <c r="B6" s="8" t="s">
        <v>28</v>
      </c>
      <c r="C6" s="2">
        <v>545</v>
      </c>
      <c r="D6" s="2">
        <v>818</v>
      </c>
      <c r="E6" s="2">
        <v>982</v>
      </c>
      <c r="F6" s="31">
        <v>1200</v>
      </c>
      <c r="G6" s="31">
        <v>818</v>
      </c>
      <c r="H6" s="31">
        <v>982</v>
      </c>
      <c r="I6" s="31">
        <v>1146</v>
      </c>
      <c r="J6" s="31">
        <v>1364</v>
      </c>
    </row>
    <row r="7" spans="2:10" ht="47.25" customHeight="1" x14ac:dyDescent="0.25">
      <c r="B7" s="23" t="s">
        <v>29</v>
      </c>
      <c r="C7" s="37">
        <v>100</v>
      </c>
      <c r="D7" s="37">
        <f t="shared" ref="D7:J7" si="0">D6/$C$6*100</f>
        <v>150.09174311926606</v>
      </c>
      <c r="E7" s="37">
        <f t="shared" si="0"/>
        <v>180.18348623853211</v>
      </c>
      <c r="F7" s="37">
        <f t="shared" si="0"/>
        <v>220.18348623853211</v>
      </c>
      <c r="G7" s="37">
        <f t="shared" si="0"/>
        <v>150.09174311926606</v>
      </c>
      <c r="H7" s="37">
        <f t="shared" si="0"/>
        <v>180.18348623853211</v>
      </c>
      <c r="I7" s="37">
        <f t="shared" si="0"/>
        <v>210.27522935779817</v>
      </c>
      <c r="J7" s="37">
        <f t="shared" si="0"/>
        <v>250.27522935779817</v>
      </c>
    </row>
    <row r="8" spans="2:10" ht="34.5" customHeight="1" x14ac:dyDescent="0.25">
      <c r="B8" s="9" t="s">
        <v>32</v>
      </c>
      <c r="C8" s="38">
        <v>491</v>
      </c>
      <c r="D8" s="38">
        <v>612</v>
      </c>
      <c r="E8" s="2">
        <v>528</v>
      </c>
      <c r="F8" s="2">
        <v>325</v>
      </c>
      <c r="G8" s="2">
        <v>703</v>
      </c>
      <c r="H8" s="2">
        <v>839</v>
      </c>
      <c r="I8" s="2">
        <v>876</v>
      </c>
      <c r="J8" s="2">
        <v>765</v>
      </c>
    </row>
    <row r="9" spans="2:10" ht="39" customHeight="1" x14ac:dyDescent="0.25">
      <c r="B9" s="23" t="s">
        <v>29</v>
      </c>
      <c r="C9" s="37">
        <v>100</v>
      </c>
      <c r="D9" s="37">
        <f t="shared" ref="D9:J9" si="1">D8/$C$8*100</f>
        <v>124.64358452138494</v>
      </c>
      <c r="E9" s="37">
        <f t="shared" si="1"/>
        <v>107.5356415478615</v>
      </c>
      <c r="F9" s="37">
        <f t="shared" si="1"/>
        <v>66.191446028513241</v>
      </c>
      <c r="G9" s="37">
        <f t="shared" si="1"/>
        <v>143.17718940936862</v>
      </c>
      <c r="H9" s="37">
        <f t="shared" si="1"/>
        <v>170.87576374745416</v>
      </c>
      <c r="I9" s="37">
        <f t="shared" si="1"/>
        <v>178.41140529531566</v>
      </c>
      <c r="J9" s="37">
        <f t="shared" si="1"/>
        <v>155.80448065173115</v>
      </c>
    </row>
    <row r="11" spans="2:10" x14ac:dyDescent="0.25">
      <c r="B11" s="4" t="s">
        <v>77</v>
      </c>
    </row>
    <row r="12" spans="2:10" x14ac:dyDescent="0.25">
      <c r="B12" s="4" t="s">
        <v>60</v>
      </c>
    </row>
    <row r="13" spans="2:10" x14ac:dyDescent="0.25">
      <c r="B13" s="4" t="s">
        <v>74</v>
      </c>
    </row>
  </sheetData>
  <mergeCells count="4">
    <mergeCell ref="B3:B5"/>
    <mergeCell ref="C3:F3"/>
    <mergeCell ref="G3:J3"/>
    <mergeCell ref="C4:J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zoomScaleNormal="100" workbookViewId="0"/>
  </sheetViews>
  <sheetFormatPr baseColWidth="10" defaultRowHeight="11.25" x14ac:dyDescent="0.25"/>
  <cols>
    <col min="1" max="1" width="3.7109375" style="4" customWidth="1"/>
    <col min="2" max="2" width="37" style="4" customWidth="1"/>
    <col min="3" max="16384" width="11.42578125" style="4"/>
  </cols>
  <sheetData>
    <row r="1" spans="2:10" x14ac:dyDescent="0.25">
      <c r="B1" s="3" t="s">
        <v>78</v>
      </c>
    </row>
    <row r="3" spans="2:10" x14ac:dyDescent="0.25">
      <c r="B3" s="20" t="s">
        <v>41</v>
      </c>
      <c r="C3" s="6" t="s">
        <v>0</v>
      </c>
      <c r="D3" s="6"/>
      <c r="E3" s="6"/>
      <c r="F3" s="6"/>
      <c r="G3" s="6" t="s">
        <v>1</v>
      </c>
      <c r="H3" s="6"/>
      <c r="I3" s="6"/>
      <c r="J3" s="6"/>
    </row>
    <row r="4" spans="2:10" x14ac:dyDescent="0.25">
      <c r="B4" s="20"/>
      <c r="C4" s="16" t="s">
        <v>2</v>
      </c>
      <c r="D4" s="16"/>
      <c r="E4" s="16"/>
      <c r="F4" s="16"/>
      <c r="G4" s="16"/>
      <c r="H4" s="16"/>
      <c r="I4" s="16"/>
      <c r="J4" s="16"/>
    </row>
    <row r="5" spans="2:10" x14ac:dyDescent="0.25">
      <c r="B5" s="20"/>
      <c r="C5" s="13">
        <v>0</v>
      </c>
      <c r="D5" s="13">
        <v>1</v>
      </c>
      <c r="E5" s="13">
        <v>2</v>
      </c>
      <c r="F5" s="13">
        <v>3</v>
      </c>
      <c r="G5" s="13">
        <v>0</v>
      </c>
      <c r="H5" s="13">
        <v>1</v>
      </c>
      <c r="I5" s="13">
        <v>2</v>
      </c>
      <c r="J5" s="13">
        <v>3</v>
      </c>
    </row>
    <row r="6" spans="2:10" x14ac:dyDescent="0.25">
      <c r="B6" s="7" t="s">
        <v>3</v>
      </c>
      <c r="C6" s="39">
        <v>43</v>
      </c>
      <c r="D6" s="39">
        <v>53</v>
      </c>
      <c r="E6" s="39">
        <v>45</v>
      </c>
      <c r="F6" s="39">
        <v>28.000000000000004</v>
      </c>
      <c r="G6" s="39">
        <v>60</v>
      </c>
      <c r="H6" s="39">
        <v>73</v>
      </c>
      <c r="I6" s="39">
        <v>75</v>
      </c>
      <c r="J6" s="39">
        <v>65</v>
      </c>
    </row>
    <row r="7" spans="2:10" x14ac:dyDescent="0.25">
      <c r="B7" s="7" t="s">
        <v>4</v>
      </c>
      <c r="C7" s="39">
        <v>133</v>
      </c>
      <c r="D7" s="39">
        <v>173</v>
      </c>
      <c r="E7" s="39">
        <v>123</v>
      </c>
      <c r="F7" s="39">
        <v>65</v>
      </c>
      <c r="G7" s="39">
        <v>193</v>
      </c>
      <c r="H7" s="39">
        <v>231</v>
      </c>
      <c r="I7" s="39">
        <v>236</v>
      </c>
      <c r="J7" s="39">
        <v>173</v>
      </c>
    </row>
    <row r="8" spans="2:10" x14ac:dyDescent="0.25">
      <c r="B8" s="7" t="s">
        <v>5</v>
      </c>
      <c r="C8" s="39">
        <v>103</v>
      </c>
      <c r="D8" s="39">
        <v>158</v>
      </c>
      <c r="E8" s="39">
        <v>188</v>
      </c>
      <c r="F8" s="39">
        <v>231</v>
      </c>
      <c r="G8" s="39">
        <v>125</v>
      </c>
      <c r="H8" s="39">
        <v>158</v>
      </c>
      <c r="I8" s="39">
        <v>188</v>
      </c>
      <c r="J8" s="39">
        <v>231</v>
      </c>
    </row>
    <row r="10" spans="2:10" x14ac:dyDescent="0.25">
      <c r="B10" s="4" t="s">
        <v>79</v>
      </c>
    </row>
    <row r="11" spans="2:10" x14ac:dyDescent="0.25">
      <c r="B11" s="4" t="s">
        <v>80</v>
      </c>
    </row>
    <row r="12" spans="2:10" x14ac:dyDescent="0.25">
      <c r="B12" s="4" t="s">
        <v>60</v>
      </c>
    </row>
    <row r="13" spans="2:10" x14ac:dyDescent="0.25">
      <c r="B13" s="4" t="s">
        <v>74</v>
      </c>
    </row>
  </sheetData>
  <mergeCells count="4">
    <mergeCell ref="B3:B5"/>
    <mergeCell ref="C3:F3"/>
    <mergeCell ref="G3:J3"/>
    <mergeCell ref="C4:J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showGridLines="0" zoomScaleNormal="100" workbookViewId="0"/>
  </sheetViews>
  <sheetFormatPr baseColWidth="10" defaultRowHeight="11.25" x14ac:dyDescent="0.25"/>
  <cols>
    <col min="1" max="1" width="3.7109375" style="4" customWidth="1"/>
    <col min="2" max="2" width="29.28515625" style="4" customWidth="1"/>
    <col min="3" max="13" width="11.42578125" style="4"/>
    <col min="14" max="14" width="41.5703125" style="4" customWidth="1"/>
    <col min="15" max="16384" width="11.42578125" style="4"/>
  </cols>
  <sheetData>
    <row r="1" spans="2:10" x14ac:dyDescent="0.25">
      <c r="B1" s="3" t="s">
        <v>81</v>
      </c>
    </row>
    <row r="2" spans="2:10" x14ac:dyDescent="0.25">
      <c r="B2" s="3"/>
    </row>
    <row r="3" spans="2:10" x14ac:dyDescent="0.25">
      <c r="B3" s="5" t="s">
        <v>6</v>
      </c>
      <c r="C3" s="6" t="s">
        <v>0</v>
      </c>
      <c r="D3" s="6"/>
      <c r="E3" s="6"/>
      <c r="F3" s="6"/>
      <c r="G3" s="6" t="s">
        <v>1</v>
      </c>
      <c r="H3" s="6"/>
      <c r="I3" s="6"/>
      <c r="J3" s="6"/>
    </row>
    <row r="4" spans="2:10" x14ac:dyDescent="0.25">
      <c r="B4" s="5"/>
      <c r="C4" s="16" t="s">
        <v>2</v>
      </c>
      <c r="D4" s="16"/>
      <c r="E4" s="16"/>
      <c r="F4" s="16"/>
      <c r="G4" s="16"/>
      <c r="H4" s="16"/>
      <c r="I4" s="16"/>
      <c r="J4" s="16"/>
    </row>
    <row r="5" spans="2:10" x14ac:dyDescent="0.25">
      <c r="B5" s="5"/>
      <c r="C5" s="13">
        <v>0</v>
      </c>
      <c r="D5" s="13">
        <v>1</v>
      </c>
      <c r="E5" s="13">
        <v>2</v>
      </c>
      <c r="F5" s="13">
        <v>3</v>
      </c>
      <c r="G5" s="13">
        <v>0</v>
      </c>
      <c r="H5" s="13">
        <v>1</v>
      </c>
      <c r="I5" s="13">
        <v>2</v>
      </c>
      <c r="J5" s="13">
        <v>3</v>
      </c>
    </row>
    <row r="6" spans="2:10" x14ac:dyDescent="0.25">
      <c r="B6" s="7" t="s">
        <v>7</v>
      </c>
      <c r="C6" s="31">
        <v>0</v>
      </c>
      <c r="D6" s="31">
        <v>0</v>
      </c>
      <c r="E6" s="31">
        <v>0</v>
      </c>
      <c r="F6" s="31">
        <v>0</v>
      </c>
      <c r="G6" s="31">
        <v>0</v>
      </c>
      <c r="H6" s="31">
        <v>0</v>
      </c>
      <c r="I6" s="31">
        <v>0</v>
      </c>
      <c r="J6" s="31">
        <v>0</v>
      </c>
    </row>
    <row r="7" spans="2:10" x14ac:dyDescent="0.25">
      <c r="B7" s="7" t="s">
        <v>64</v>
      </c>
      <c r="C7" s="40">
        <v>491</v>
      </c>
      <c r="D7" s="40">
        <v>612</v>
      </c>
      <c r="E7" s="31">
        <v>528</v>
      </c>
      <c r="F7" s="31">
        <v>325</v>
      </c>
      <c r="G7" s="31">
        <v>703</v>
      </c>
      <c r="H7" s="31">
        <v>839</v>
      </c>
      <c r="I7" s="31">
        <v>876</v>
      </c>
      <c r="J7" s="31">
        <v>765</v>
      </c>
    </row>
    <row r="8" spans="2:10" x14ac:dyDescent="0.25">
      <c r="B8" s="7" t="s">
        <v>4</v>
      </c>
      <c r="C8" s="40">
        <v>0</v>
      </c>
      <c r="D8" s="40">
        <v>0</v>
      </c>
      <c r="E8" s="40">
        <v>0</v>
      </c>
      <c r="F8" s="40">
        <v>0</v>
      </c>
      <c r="G8" s="40">
        <v>0</v>
      </c>
      <c r="H8" s="40">
        <v>0</v>
      </c>
      <c r="I8" s="40">
        <v>0</v>
      </c>
      <c r="J8" s="40">
        <v>0</v>
      </c>
    </row>
    <row r="9" spans="2:10" x14ac:dyDescent="0.25">
      <c r="B9" s="7" t="s">
        <v>5</v>
      </c>
      <c r="C9" s="31">
        <v>269</v>
      </c>
      <c r="D9" s="31">
        <v>377</v>
      </c>
      <c r="E9" s="31">
        <v>435</v>
      </c>
      <c r="F9" s="31">
        <v>493</v>
      </c>
      <c r="G9" s="31">
        <v>327</v>
      </c>
      <c r="H9" s="31">
        <v>377</v>
      </c>
      <c r="I9" s="31">
        <v>435</v>
      </c>
      <c r="J9" s="31">
        <v>493</v>
      </c>
    </row>
    <row r="10" spans="2:10" x14ac:dyDescent="0.25">
      <c r="B10" s="7" t="s">
        <v>8</v>
      </c>
      <c r="C10" s="31">
        <v>0</v>
      </c>
      <c r="D10" s="31">
        <v>0</v>
      </c>
      <c r="E10" s="31">
        <v>130</v>
      </c>
      <c r="F10" s="31">
        <v>296</v>
      </c>
      <c r="G10" s="31">
        <v>0</v>
      </c>
      <c r="H10" s="31">
        <v>0</v>
      </c>
      <c r="I10" s="31">
        <v>130</v>
      </c>
      <c r="J10" s="31">
        <v>296</v>
      </c>
    </row>
    <row r="11" spans="2:10" x14ac:dyDescent="0.25">
      <c r="B11" s="7" t="s">
        <v>9</v>
      </c>
      <c r="C11" s="31">
        <v>0</v>
      </c>
      <c r="D11" s="31">
        <v>0</v>
      </c>
      <c r="E11" s="31">
        <v>0</v>
      </c>
      <c r="F11" s="31">
        <v>237</v>
      </c>
      <c r="G11" s="31">
        <v>0</v>
      </c>
      <c r="H11" s="31">
        <v>0</v>
      </c>
      <c r="I11" s="31">
        <v>0</v>
      </c>
      <c r="J11" s="31">
        <v>237</v>
      </c>
    </row>
    <row r="12" spans="2:10" x14ac:dyDescent="0.25">
      <c r="B12" s="7" t="s">
        <v>10</v>
      </c>
      <c r="C12" s="31">
        <v>0</v>
      </c>
      <c r="D12" s="40">
        <v>32</v>
      </c>
      <c r="E12" s="31">
        <v>64</v>
      </c>
      <c r="F12" s="31">
        <v>96</v>
      </c>
      <c r="G12" s="31">
        <v>0</v>
      </c>
      <c r="H12" s="40">
        <v>32</v>
      </c>
      <c r="I12" s="31">
        <v>64</v>
      </c>
      <c r="J12" s="31">
        <v>96</v>
      </c>
    </row>
    <row r="13" spans="2:10" x14ac:dyDescent="0.25">
      <c r="B13" s="7" t="s">
        <v>11</v>
      </c>
      <c r="C13" s="31">
        <v>0</v>
      </c>
      <c r="D13" s="40">
        <v>110</v>
      </c>
      <c r="E13" s="31">
        <v>219</v>
      </c>
      <c r="F13" s="31">
        <v>329</v>
      </c>
      <c r="G13" s="31">
        <v>0</v>
      </c>
      <c r="H13" s="31">
        <v>0</v>
      </c>
      <c r="I13" s="31">
        <v>0</v>
      </c>
      <c r="J13" s="31">
        <v>0</v>
      </c>
    </row>
    <row r="14" spans="2:10" x14ac:dyDescent="0.25">
      <c r="B14" s="7" t="s">
        <v>12</v>
      </c>
      <c r="C14" s="31">
        <v>0</v>
      </c>
      <c r="D14" s="31">
        <v>0</v>
      </c>
      <c r="E14" s="31">
        <v>0</v>
      </c>
      <c r="F14" s="31">
        <v>0</v>
      </c>
      <c r="G14" s="31">
        <v>0</v>
      </c>
      <c r="H14" s="31">
        <v>0</v>
      </c>
      <c r="I14" s="31">
        <v>0</v>
      </c>
      <c r="J14" s="31">
        <v>0</v>
      </c>
    </row>
    <row r="15" spans="2:10" x14ac:dyDescent="0.25">
      <c r="B15" s="7" t="s">
        <v>13</v>
      </c>
      <c r="C15" s="31">
        <v>760</v>
      </c>
      <c r="D15" s="40">
        <v>1131</v>
      </c>
      <c r="E15" s="31">
        <v>1376</v>
      </c>
      <c r="F15" s="31">
        <v>1777</v>
      </c>
      <c r="G15" s="31">
        <v>1030</v>
      </c>
      <c r="H15" s="40">
        <v>1248</v>
      </c>
      <c r="I15" s="31">
        <v>1505</v>
      </c>
      <c r="J15" s="31">
        <v>1887</v>
      </c>
    </row>
    <row r="16" spans="2:10" x14ac:dyDescent="0.25">
      <c r="B16" s="7" t="s">
        <v>14</v>
      </c>
      <c r="C16" s="32">
        <v>760</v>
      </c>
      <c r="D16" s="32">
        <v>870</v>
      </c>
      <c r="E16" s="32">
        <v>860</v>
      </c>
      <c r="F16" s="32">
        <v>935</v>
      </c>
      <c r="G16" s="32">
        <v>686</v>
      </c>
      <c r="H16" s="32">
        <v>693</v>
      </c>
      <c r="I16" s="32">
        <v>717</v>
      </c>
      <c r="J16" s="32">
        <v>786</v>
      </c>
    </row>
    <row r="17" spans="2:10" x14ac:dyDescent="0.25">
      <c r="B17" s="8" t="s">
        <v>15</v>
      </c>
      <c r="C17" s="41">
        <v>0.73786407766990292</v>
      </c>
      <c r="D17" s="41">
        <v>0.84466019417475724</v>
      </c>
      <c r="E17" s="41">
        <v>0.83495145631067957</v>
      </c>
      <c r="F17" s="41">
        <v>0.90776699029126218</v>
      </c>
      <c r="G17" s="41">
        <v>0.66601941747572813</v>
      </c>
      <c r="H17" s="41">
        <v>0.67281553398058247</v>
      </c>
      <c r="I17" s="41">
        <v>0.69611650485436893</v>
      </c>
      <c r="J17" s="41">
        <v>0.76310679611650489</v>
      </c>
    </row>
    <row r="19" spans="2:10" x14ac:dyDescent="0.25">
      <c r="B19" s="4" t="s">
        <v>58</v>
      </c>
    </row>
    <row r="20" spans="2:10" x14ac:dyDescent="0.25">
      <c r="B20" s="4" t="s">
        <v>59</v>
      </c>
    </row>
    <row r="21" spans="2:10" x14ac:dyDescent="0.25">
      <c r="B21" s="4" t="s">
        <v>60</v>
      </c>
    </row>
    <row r="22" spans="2:10" x14ac:dyDescent="0.25">
      <c r="B22" s="4" t="s">
        <v>69</v>
      </c>
    </row>
  </sheetData>
  <mergeCells count="4">
    <mergeCell ref="B3:B5"/>
    <mergeCell ref="C3:F3"/>
    <mergeCell ref="G3:J3"/>
    <mergeCell ref="C4:J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showGridLines="0" zoomScaleNormal="100" workbookViewId="0"/>
  </sheetViews>
  <sheetFormatPr baseColWidth="10" defaultRowHeight="11.25" x14ac:dyDescent="0.25"/>
  <cols>
    <col min="1" max="1" width="3.7109375" style="4" customWidth="1"/>
    <col min="2" max="2" width="30.42578125" style="4" customWidth="1"/>
    <col min="3" max="16384" width="11.42578125" style="4"/>
  </cols>
  <sheetData>
    <row r="1" spans="2:10" x14ac:dyDescent="0.25">
      <c r="B1" s="3" t="s">
        <v>40</v>
      </c>
    </row>
    <row r="3" spans="2:10" x14ac:dyDescent="0.25">
      <c r="J3" s="19" t="s">
        <v>66</v>
      </c>
    </row>
    <row r="4" spans="2:10" x14ac:dyDescent="0.25">
      <c r="B4" s="5" t="s">
        <v>6</v>
      </c>
      <c r="C4" s="6" t="s">
        <v>0</v>
      </c>
      <c r="D4" s="6"/>
      <c r="E4" s="6"/>
      <c r="F4" s="6"/>
      <c r="G4" s="6" t="s">
        <v>1</v>
      </c>
      <c r="H4" s="6"/>
      <c r="I4" s="6"/>
      <c r="J4" s="6"/>
    </row>
    <row r="5" spans="2:10" x14ac:dyDescent="0.25">
      <c r="B5" s="5"/>
      <c r="C5" s="16" t="s">
        <v>2</v>
      </c>
      <c r="D5" s="16"/>
      <c r="E5" s="16"/>
      <c r="F5" s="16"/>
      <c r="G5" s="16"/>
      <c r="H5" s="16"/>
      <c r="I5" s="16"/>
      <c r="J5" s="16"/>
    </row>
    <row r="6" spans="2:10" x14ac:dyDescent="0.25">
      <c r="B6" s="5"/>
      <c r="C6" s="13">
        <v>0</v>
      </c>
      <c r="D6" s="13">
        <v>1</v>
      </c>
      <c r="E6" s="13">
        <v>2</v>
      </c>
      <c r="F6" s="13">
        <v>3</v>
      </c>
      <c r="G6" s="13">
        <v>0</v>
      </c>
      <c r="H6" s="13">
        <v>1</v>
      </c>
      <c r="I6" s="13">
        <v>2</v>
      </c>
      <c r="J6" s="13">
        <v>3</v>
      </c>
    </row>
    <row r="7" spans="2:10" x14ac:dyDescent="0.25">
      <c r="B7" s="7" t="s">
        <v>39</v>
      </c>
      <c r="C7" s="31">
        <v>1152</v>
      </c>
      <c r="D7" s="31">
        <v>1152</v>
      </c>
      <c r="E7" s="31">
        <v>1152</v>
      </c>
      <c r="F7" s="31">
        <v>1152</v>
      </c>
      <c r="G7" s="31">
        <v>1152</v>
      </c>
      <c r="H7" s="31">
        <v>1152</v>
      </c>
      <c r="I7" s="31">
        <v>1152</v>
      </c>
      <c r="J7" s="31">
        <v>1152</v>
      </c>
    </row>
    <row r="8" spans="2:10" x14ac:dyDescent="0.25">
      <c r="B8" s="7" t="s">
        <v>3</v>
      </c>
      <c r="C8" s="40">
        <v>0</v>
      </c>
      <c r="D8" s="40">
        <v>0</v>
      </c>
      <c r="E8" s="31">
        <v>0</v>
      </c>
      <c r="F8" s="31">
        <v>0</v>
      </c>
      <c r="G8" s="31">
        <v>0</v>
      </c>
      <c r="H8" s="31">
        <v>0</v>
      </c>
      <c r="I8" s="31">
        <v>0</v>
      </c>
      <c r="J8" s="31">
        <v>0</v>
      </c>
    </row>
    <row r="9" spans="2:10" x14ac:dyDescent="0.25">
      <c r="B9" s="7" t="s">
        <v>4</v>
      </c>
      <c r="C9" s="40">
        <v>142</v>
      </c>
      <c r="D9" s="40">
        <v>200</v>
      </c>
      <c r="E9" s="40">
        <v>108</v>
      </c>
      <c r="F9" s="40">
        <v>0</v>
      </c>
      <c r="G9" s="40">
        <v>305</v>
      </c>
      <c r="H9" s="40">
        <v>419</v>
      </c>
      <c r="I9" s="31">
        <v>446</v>
      </c>
      <c r="J9" s="40">
        <v>322</v>
      </c>
    </row>
    <row r="10" spans="2:10" x14ac:dyDescent="0.25">
      <c r="B10" s="7" t="s">
        <v>5</v>
      </c>
      <c r="C10" s="31">
        <v>14</v>
      </c>
      <c r="D10" s="31">
        <v>229</v>
      </c>
      <c r="E10" s="31">
        <v>307</v>
      </c>
      <c r="F10" s="31">
        <v>390</v>
      </c>
      <c r="G10" s="31">
        <v>113</v>
      </c>
      <c r="H10" s="31">
        <v>229</v>
      </c>
      <c r="I10" s="31">
        <v>307</v>
      </c>
      <c r="J10" s="31">
        <v>390</v>
      </c>
    </row>
    <row r="11" spans="2:10" x14ac:dyDescent="0.25">
      <c r="B11" s="7" t="s">
        <v>8</v>
      </c>
      <c r="C11" s="31">
        <v>0</v>
      </c>
      <c r="D11" s="31">
        <v>0</v>
      </c>
      <c r="E11" s="31">
        <v>130</v>
      </c>
      <c r="F11" s="31">
        <v>296</v>
      </c>
      <c r="G11" s="31">
        <v>0</v>
      </c>
      <c r="H11" s="31">
        <v>0</v>
      </c>
      <c r="I11" s="31">
        <v>130</v>
      </c>
      <c r="J11" s="31">
        <v>296</v>
      </c>
    </row>
    <row r="12" spans="2:10" x14ac:dyDescent="0.25">
      <c r="B12" s="7" t="s">
        <v>9</v>
      </c>
      <c r="C12" s="31">
        <v>0</v>
      </c>
      <c r="D12" s="31">
        <v>0</v>
      </c>
      <c r="E12" s="31">
        <v>0</v>
      </c>
      <c r="F12" s="31">
        <v>237</v>
      </c>
      <c r="G12" s="31">
        <v>0</v>
      </c>
      <c r="H12" s="31">
        <v>0</v>
      </c>
      <c r="I12" s="31">
        <v>0</v>
      </c>
      <c r="J12" s="31">
        <v>237</v>
      </c>
    </row>
    <row r="13" spans="2:10" x14ac:dyDescent="0.25">
      <c r="B13" s="7" t="s">
        <v>10</v>
      </c>
      <c r="C13" s="31">
        <v>0</v>
      </c>
      <c r="D13" s="40">
        <v>31.918534852500002</v>
      </c>
      <c r="E13" s="31">
        <v>64</v>
      </c>
      <c r="F13" s="31">
        <v>96</v>
      </c>
      <c r="G13" s="31">
        <v>0</v>
      </c>
      <c r="H13" s="40">
        <v>31.918534852500002</v>
      </c>
      <c r="I13" s="31">
        <v>64</v>
      </c>
      <c r="J13" s="31">
        <v>96</v>
      </c>
    </row>
    <row r="14" spans="2:10" x14ac:dyDescent="0.25">
      <c r="B14" s="7" t="s">
        <v>11</v>
      </c>
      <c r="C14" s="31">
        <v>0</v>
      </c>
      <c r="D14" s="40">
        <v>110</v>
      </c>
      <c r="E14" s="31">
        <v>219</v>
      </c>
      <c r="F14" s="31">
        <v>329</v>
      </c>
      <c r="G14" s="31">
        <v>0</v>
      </c>
      <c r="H14" s="40">
        <v>0</v>
      </c>
      <c r="I14" s="31">
        <v>0</v>
      </c>
      <c r="J14" s="31">
        <v>0</v>
      </c>
    </row>
    <row r="15" spans="2:10" x14ac:dyDescent="0.25">
      <c r="B15" s="7" t="s">
        <v>12</v>
      </c>
      <c r="C15" s="31">
        <v>0</v>
      </c>
      <c r="D15" s="40">
        <v>0</v>
      </c>
      <c r="E15" s="31">
        <v>0</v>
      </c>
      <c r="F15" s="31">
        <v>0</v>
      </c>
      <c r="G15" s="31">
        <v>0</v>
      </c>
      <c r="H15" s="40">
        <v>0</v>
      </c>
      <c r="I15" s="31">
        <v>0</v>
      </c>
      <c r="J15" s="31">
        <v>0</v>
      </c>
    </row>
    <row r="16" spans="2:10" x14ac:dyDescent="0.25">
      <c r="B16" s="7" t="s">
        <v>13</v>
      </c>
      <c r="C16" s="31">
        <v>1307</v>
      </c>
      <c r="D16" s="40">
        <v>1722</v>
      </c>
      <c r="E16" s="31">
        <v>1979</v>
      </c>
      <c r="F16" s="31">
        <v>2499</v>
      </c>
      <c r="G16" s="31">
        <v>1569</v>
      </c>
      <c r="H16" s="40">
        <v>1830</v>
      </c>
      <c r="I16" s="31">
        <v>2099</v>
      </c>
      <c r="J16" s="31">
        <v>2493</v>
      </c>
    </row>
    <row r="17" spans="2:10" x14ac:dyDescent="0.25">
      <c r="B17" s="7" t="s">
        <v>14</v>
      </c>
      <c r="C17" s="32">
        <v>1307</v>
      </c>
      <c r="D17" s="32">
        <v>1325</v>
      </c>
      <c r="E17" s="32">
        <v>1237</v>
      </c>
      <c r="F17" s="32">
        <v>1315</v>
      </c>
      <c r="G17" s="32">
        <v>1046</v>
      </c>
      <c r="H17" s="32">
        <v>1017</v>
      </c>
      <c r="I17" s="32">
        <v>1000</v>
      </c>
      <c r="J17" s="32">
        <v>1039</v>
      </c>
    </row>
    <row r="18" spans="2:10" x14ac:dyDescent="0.25">
      <c r="B18" s="8" t="s">
        <v>15</v>
      </c>
      <c r="C18" s="41">
        <v>1.2689320388349514</v>
      </c>
      <c r="D18" s="41">
        <v>1.2864077669902914</v>
      </c>
      <c r="E18" s="41">
        <v>1.2009708737864078</v>
      </c>
      <c r="F18" s="41">
        <v>1.2766990291262137</v>
      </c>
      <c r="G18" s="41">
        <v>1.0155339805825243</v>
      </c>
      <c r="H18" s="41">
        <v>0.98737864077669901</v>
      </c>
      <c r="I18" s="41">
        <v>0.970873786407767</v>
      </c>
      <c r="J18" s="41">
        <v>1.0087378640776699</v>
      </c>
    </row>
    <row r="20" spans="2:10" x14ac:dyDescent="0.25">
      <c r="B20" s="4" t="s">
        <v>58</v>
      </c>
    </row>
    <row r="21" spans="2:10" x14ac:dyDescent="0.25">
      <c r="B21" s="4" t="s">
        <v>61</v>
      </c>
    </row>
    <row r="22" spans="2:10" x14ac:dyDescent="0.25">
      <c r="B22" s="4" t="s">
        <v>62</v>
      </c>
    </row>
    <row r="23" spans="2:10" x14ac:dyDescent="0.25">
      <c r="B23" s="4" t="s">
        <v>60</v>
      </c>
    </row>
    <row r="24" spans="2:10" x14ac:dyDescent="0.25">
      <c r="B24" s="4" t="s">
        <v>69</v>
      </c>
    </row>
  </sheetData>
  <mergeCells count="4">
    <mergeCell ref="B4:B6"/>
    <mergeCell ref="C4:F4"/>
    <mergeCell ref="G4:J4"/>
    <mergeCell ref="C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Normal="100" workbookViewId="0"/>
  </sheetViews>
  <sheetFormatPr baseColWidth="10" defaultRowHeight="11.25" x14ac:dyDescent="0.25"/>
  <cols>
    <col min="1" max="1" width="3.7109375" style="4" customWidth="1"/>
    <col min="2" max="2" width="11.42578125" style="4"/>
    <col min="3" max="3" width="36" style="4" customWidth="1"/>
    <col min="4" max="16384" width="11.42578125" style="4"/>
  </cols>
  <sheetData>
    <row r="1" spans="2:11" x14ac:dyDescent="0.25">
      <c r="B1" s="15" t="s">
        <v>82</v>
      </c>
    </row>
    <row r="3" spans="2:11" x14ac:dyDescent="0.25">
      <c r="B3" s="10" t="s">
        <v>16</v>
      </c>
      <c r="C3" s="10"/>
      <c r="D3" s="16" t="s">
        <v>0</v>
      </c>
      <c r="E3" s="16"/>
      <c r="F3" s="16"/>
      <c r="G3" s="16"/>
      <c r="H3" s="16" t="s">
        <v>1</v>
      </c>
      <c r="I3" s="16"/>
      <c r="J3" s="16"/>
      <c r="K3" s="16"/>
    </row>
    <row r="4" spans="2:11" x14ac:dyDescent="0.25">
      <c r="B4" s="10"/>
      <c r="C4" s="10"/>
      <c r="D4" s="16" t="s">
        <v>17</v>
      </c>
      <c r="E4" s="16"/>
      <c r="F4" s="16"/>
      <c r="G4" s="16"/>
      <c r="H4" s="16"/>
      <c r="I4" s="16"/>
      <c r="J4" s="16"/>
      <c r="K4" s="16"/>
    </row>
    <row r="5" spans="2:11" x14ac:dyDescent="0.25">
      <c r="B5" s="10"/>
      <c r="C5" s="10"/>
      <c r="D5" s="1">
        <v>0</v>
      </c>
      <c r="E5" s="1">
        <v>1</v>
      </c>
      <c r="F5" s="1">
        <v>2</v>
      </c>
      <c r="G5" s="1">
        <v>3</v>
      </c>
      <c r="H5" s="1">
        <v>0</v>
      </c>
      <c r="I5" s="1">
        <v>1</v>
      </c>
      <c r="J5" s="1">
        <v>2</v>
      </c>
      <c r="K5" s="1">
        <v>3</v>
      </c>
    </row>
    <row r="6" spans="2:11" ht="24" customHeight="1" x14ac:dyDescent="0.25">
      <c r="B6" s="17">
        <v>0</v>
      </c>
      <c r="C6" s="18" t="s">
        <v>33</v>
      </c>
      <c r="D6" s="42">
        <v>760</v>
      </c>
      <c r="E6" s="42">
        <v>870</v>
      </c>
      <c r="F6" s="42">
        <v>860</v>
      </c>
      <c r="G6" s="42">
        <v>935</v>
      </c>
      <c r="H6" s="42">
        <v>686</v>
      </c>
      <c r="I6" s="42">
        <v>693</v>
      </c>
      <c r="J6" s="42">
        <v>717</v>
      </c>
      <c r="K6" s="42">
        <v>786</v>
      </c>
    </row>
    <row r="7" spans="2:11" ht="26.25" customHeight="1" x14ac:dyDescent="0.25">
      <c r="B7" s="17"/>
      <c r="C7" s="8" t="s">
        <v>34</v>
      </c>
      <c r="D7" s="43">
        <f>(760-1307)/1307*100</f>
        <v>-41.851568477429232</v>
      </c>
      <c r="E7" s="43">
        <f>(870-1325)/1325*100</f>
        <v>-34.339622641509429</v>
      </c>
      <c r="F7" s="43">
        <f>(860-1237)/1237*100</f>
        <v>-30.476960388035568</v>
      </c>
      <c r="G7" s="43">
        <f>(935-1315)/1315*100</f>
        <v>-28.897338403041822</v>
      </c>
      <c r="H7" s="43">
        <f>(686-1046)/1046*100</f>
        <v>-34.416826003824092</v>
      </c>
      <c r="I7" s="43">
        <f>(693-1017)/1017*100</f>
        <v>-31.858407079646017</v>
      </c>
      <c r="J7" s="43">
        <f>(718-1000)/1000*100</f>
        <v>-28.199999999999996</v>
      </c>
      <c r="K7" s="43">
        <f>(786-1039)/1039*100</f>
        <v>-24.350336862367662</v>
      </c>
    </row>
    <row r="8" spans="2:11" ht="24" customHeight="1" x14ac:dyDescent="0.25">
      <c r="B8" s="17" t="s">
        <v>18</v>
      </c>
      <c r="C8" s="18" t="s">
        <v>33</v>
      </c>
      <c r="D8" s="44">
        <v>1032</v>
      </c>
      <c r="E8" s="44">
        <v>1143</v>
      </c>
      <c r="F8" s="44">
        <v>1052</v>
      </c>
      <c r="G8" s="44">
        <v>1090</v>
      </c>
      <c r="H8" s="44">
        <v>925</v>
      </c>
      <c r="I8" s="44">
        <v>892</v>
      </c>
      <c r="J8" s="44">
        <v>887</v>
      </c>
      <c r="K8" s="44">
        <v>935</v>
      </c>
    </row>
    <row r="9" spans="2:11" ht="28.5" customHeight="1" x14ac:dyDescent="0.25">
      <c r="B9" s="17"/>
      <c r="C9" s="8" t="s">
        <v>34</v>
      </c>
      <c r="D9" s="45">
        <f>(1032-1307)/1307*100</f>
        <v>-21.040550879877582</v>
      </c>
      <c r="E9" s="45">
        <f>(1143-1325)/1325*100</f>
        <v>-13.735849056603774</v>
      </c>
      <c r="F9" s="45">
        <f>(1052-1237)/1237*100</f>
        <v>-14.955537590945836</v>
      </c>
      <c r="G9" s="45">
        <f>(1090-1315)/1315*100</f>
        <v>-17.110266159695815</v>
      </c>
      <c r="H9" s="45">
        <f>(925-1046)/1046*100</f>
        <v>-11.567877629063098</v>
      </c>
      <c r="I9" s="45">
        <f>(892-1017)/1017*100</f>
        <v>-12.291052114060964</v>
      </c>
      <c r="J9" s="45">
        <f>(887-1000)/1000*100</f>
        <v>-11.3</v>
      </c>
      <c r="K9" s="45">
        <f>(935-1039)/1039*100</f>
        <v>-10.009624639076034</v>
      </c>
    </row>
    <row r="10" spans="2:11" ht="24.75" customHeight="1" x14ac:dyDescent="0.25">
      <c r="B10" s="18" t="s">
        <v>19</v>
      </c>
      <c r="C10" s="18" t="s">
        <v>33</v>
      </c>
      <c r="D10" s="31">
        <v>1307</v>
      </c>
      <c r="E10" s="31">
        <v>1325</v>
      </c>
      <c r="F10" s="31">
        <v>1237</v>
      </c>
      <c r="G10" s="31">
        <v>1315</v>
      </c>
      <c r="H10" s="31">
        <v>1046</v>
      </c>
      <c r="I10" s="31">
        <v>1017</v>
      </c>
      <c r="J10" s="31">
        <v>1000</v>
      </c>
      <c r="K10" s="31">
        <v>1039</v>
      </c>
    </row>
    <row r="13" spans="2:11" x14ac:dyDescent="0.25">
      <c r="B13" s="4" t="s">
        <v>61</v>
      </c>
    </row>
    <row r="14" spans="2:11" x14ac:dyDescent="0.25">
      <c r="B14" s="4" t="s">
        <v>83</v>
      </c>
    </row>
    <row r="15" spans="2:11" x14ac:dyDescent="0.25">
      <c r="B15" s="4" t="s">
        <v>60</v>
      </c>
    </row>
    <row r="16" spans="2:11" x14ac:dyDescent="0.25">
      <c r="B16" s="4" t="s">
        <v>74</v>
      </c>
    </row>
  </sheetData>
  <mergeCells count="6">
    <mergeCell ref="B8:B9"/>
    <mergeCell ref="B3:C5"/>
    <mergeCell ref="D3:G3"/>
    <mergeCell ref="H3:K3"/>
    <mergeCell ref="D4:K4"/>
    <mergeCell ref="B6:B7"/>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91"/>
  <sheetViews>
    <sheetView showGridLines="0" zoomScaleNormal="100" workbookViewId="0"/>
  </sheetViews>
  <sheetFormatPr baseColWidth="10" defaultRowHeight="11.25" x14ac:dyDescent="0.25"/>
  <cols>
    <col min="1" max="1" width="3.7109375" style="4" customWidth="1"/>
    <col min="2" max="2" width="16.7109375" style="4" customWidth="1"/>
    <col min="3" max="3" width="15.42578125" style="4" customWidth="1"/>
    <col min="4" max="5" width="15.5703125" style="4" customWidth="1"/>
    <col min="6" max="6" width="15.42578125" style="4" customWidth="1"/>
    <col min="7" max="7" width="17.5703125" style="4" customWidth="1"/>
    <col min="8" max="8" width="16.28515625" style="4" customWidth="1"/>
    <col min="9" max="9" width="16.85546875" style="4" customWidth="1"/>
    <col min="10" max="10" width="17.140625" style="4" customWidth="1"/>
    <col min="11" max="16384" width="11.42578125" style="4"/>
  </cols>
  <sheetData>
    <row r="1" spans="2:14" s="4" customFormat="1" x14ac:dyDescent="0.25">
      <c r="B1" s="11" t="s">
        <v>67</v>
      </c>
      <c r="C1" s="11"/>
      <c r="D1" s="11"/>
      <c r="E1" s="11"/>
      <c r="F1" s="11"/>
      <c r="G1" s="11"/>
      <c r="H1" s="11"/>
      <c r="I1" s="11"/>
      <c r="J1" s="11"/>
      <c r="K1" s="11"/>
      <c r="L1" s="11"/>
      <c r="M1" s="11"/>
      <c r="N1" s="11"/>
    </row>
    <row r="2" spans="2:14" s="4" customFormat="1" x14ac:dyDescent="0.25">
      <c r="B2" s="11"/>
      <c r="C2" s="11"/>
      <c r="D2" s="11"/>
      <c r="E2" s="11"/>
      <c r="F2" s="11"/>
      <c r="G2" s="11"/>
      <c r="H2" s="11"/>
      <c r="I2" s="11"/>
      <c r="J2" s="11"/>
      <c r="K2" s="11"/>
      <c r="L2" s="11"/>
      <c r="M2" s="11"/>
      <c r="N2" s="11"/>
    </row>
    <row r="3" spans="2:14" s="4" customFormat="1" ht="22.5" x14ac:dyDescent="0.25">
      <c r="B3" s="12" t="s">
        <v>30</v>
      </c>
      <c r="C3" s="13" t="s">
        <v>35</v>
      </c>
      <c r="D3" s="13" t="s">
        <v>36</v>
      </c>
      <c r="E3" s="13" t="s">
        <v>37</v>
      </c>
      <c r="F3" s="13" t="s">
        <v>38</v>
      </c>
      <c r="G3" s="13" t="s">
        <v>35</v>
      </c>
      <c r="H3" s="13" t="s">
        <v>36</v>
      </c>
      <c r="I3" s="13" t="s">
        <v>37</v>
      </c>
      <c r="J3" s="13" t="s">
        <v>38</v>
      </c>
      <c r="K3" s="1" t="s">
        <v>85</v>
      </c>
    </row>
    <row r="4" spans="2:14" s="4" customFormat="1" x14ac:dyDescent="0.25">
      <c r="B4" s="14">
        <v>0</v>
      </c>
      <c r="C4" s="2">
        <v>759.69898383333339</v>
      </c>
      <c r="D4" s="2">
        <v>870.03488744102572</v>
      </c>
      <c r="E4" s="2">
        <v>860.1145131833332</v>
      </c>
      <c r="F4" s="2">
        <v>935.00640035754395</v>
      </c>
      <c r="G4" s="2">
        <v>686.38458677777783</v>
      </c>
      <c r="H4" s="2">
        <v>693.29340097037039</v>
      </c>
      <c r="I4" s="2">
        <v>716.76349340000002</v>
      </c>
      <c r="J4" s="2">
        <v>786.13898069416666</v>
      </c>
      <c r="K4" s="2">
        <v>1030</v>
      </c>
    </row>
    <row r="5" spans="2:14" s="4" customFormat="1" x14ac:dyDescent="0.25">
      <c r="B5" s="14">
        <v>2.5000646099806416</v>
      </c>
      <c r="C5" s="2">
        <v>777.60231484788824</v>
      </c>
      <c r="D5" s="2">
        <v>883.8066805291445</v>
      </c>
      <c r="E5" s="2">
        <v>871.3040950674299</v>
      </c>
      <c r="F5" s="2">
        <v>944.42920615467801</v>
      </c>
      <c r="G5" s="2">
        <v>698.32014078748091</v>
      </c>
      <c r="H5" s="2">
        <v>703.23969597845621</v>
      </c>
      <c r="I5" s="2">
        <v>725.28888912121647</v>
      </c>
      <c r="J5" s="2">
        <v>793.59870195023109</v>
      </c>
      <c r="K5" s="2">
        <v>1030</v>
      </c>
    </row>
    <row r="6" spans="2:14" s="4" customFormat="1" x14ac:dyDescent="0.25">
      <c r="B6" s="14">
        <v>5.0001292199612832</v>
      </c>
      <c r="C6" s="2">
        <v>795.50564586244309</v>
      </c>
      <c r="D6" s="2">
        <v>897.57847361726374</v>
      </c>
      <c r="E6" s="2">
        <v>882.49367695152671</v>
      </c>
      <c r="F6" s="2">
        <v>953.85201195181207</v>
      </c>
      <c r="G6" s="2">
        <v>710.25569479718422</v>
      </c>
      <c r="H6" s="2">
        <v>713.18599098654227</v>
      </c>
      <c r="I6" s="2">
        <v>733.81428484243315</v>
      </c>
      <c r="J6" s="2">
        <v>801.05842320629563</v>
      </c>
      <c r="K6" s="2">
        <v>1030</v>
      </c>
    </row>
    <row r="7" spans="2:14" s="4" customFormat="1" x14ac:dyDescent="0.25">
      <c r="B7" s="14">
        <v>7.5001938299419244</v>
      </c>
      <c r="C7" s="2">
        <v>813.40897687699783</v>
      </c>
      <c r="D7" s="2">
        <v>911.35026670538275</v>
      </c>
      <c r="E7" s="2">
        <v>893.68325883562329</v>
      </c>
      <c r="F7" s="2">
        <v>963.27481774894613</v>
      </c>
      <c r="G7" s="2">
        <v>722.1912488068873</v>
      </c>
      <c r="H7" s="2">
        <v>723.13228599462821</v>
      </c>
      <c r="I7" s="2">
        <v>742.33968056364961</v>
      </c>
      <c r="J7" s="2">
        <v>808.51814446236006</v>
      </c>
      <c r="K7" s="2">
        <v>1030</v>
      </c>
    </row>
    <row r="8" spans="2:14" s="4" customFormat="1" x14ac:dyDescent="0.25">
      <c r="B8" s="14">
        <v>10.000258439922566</v>
      </c>
      <c r="C8" s="2">
        <v>831.31230789155256</v>
      </c>
      <c r="D8" s="2">
        <v>925.12205979350199</v>
      </c>
      <c r="E8" s="2">
        <v>904.87284071972022</v>
      </c>
      <c r="F8" s="2">
        <v>972.69762354608019</v>
      </c>
      <c r="G8" s="2">
        <v>734.12680281659061</v>
      </c>
      <c r="H8" s="2">
        <v>733.07858100271426</v>
      </c>
      <c r="I8" s="2">
        <v>750.86507628486629</v>
      </c>
      <c r="J8" s="2">
        <v>815.9778657184246</v>
      </c>
      <c r="K8" s="2">
        <v>1030</v>
      </c>
    </row>
    <row r="9" spans="2:14" s="4" customFormat="1" x14ac:dyDescent="0.25">
      <c r="B9" s="14">
        <v>12.500323049903209</v>
      </c>
      <c r="C9" s="2">
        <v>849.2156389061073</v>
      </c>
      <c r="D9" s="2">
        <v>938.89385288162089</v>
      </c>
      <c r="E9" s="2">
        <v>916.06242260381703</v>
      </c>
      <c r="F9" s="2">
        <v>982.12042934321448</v>
      </c>
      <c r="G9" s="2">
        <v>746.06235682629369</v>
      </c>
      <c r="H9" s="2">
        <v>743.02487601080031</v>
      </c>
      <c r="I9" s="2">
        <v>759.39047200608286</v>
      </c>
      <c r="J9" s="2">
        <v>823.43758697448914</v>
      </c>
      <c r="K9" s="2">
        <v>1030</v>
      </c>
    </row>
    <row r="10" spans="2:14" s="4" customFormat="1" x14ac:dyDescent="0.25">
      <c r="B10" s="14">
        <v>15.000387659883849</v>
      </c>
      <c r="C10" s="2">
        <v>867.11896992066215</v>
      </c>
      <c r="D10" s="2">
        <v>952.66564596974001</v>
      </c>
      <c r="E10" s="2">
        <v>927.25200448791384</v>
      </c>
      <c r="F10" s="2">
        <v>991.54323514034866</v>
      </c>
      <c r="G10" s="2">
        <v>757.997910835997</v>
      </c>
      <c r="H10" s="2">
        <v>752.97117101888625</v>
      </c>
      <c r="I10" s="2">
        <v>767.91586772729954</v>
      </c>
      <c r="J10" s="2">
        <v>830.89730823055379</v>
      </c>
      <c r="K10" s="2">
        <v>1030</v>
      </c>
    </row>
    <row r="11" spans="2:14" s="4" customFormat="1" x14ac:dyDescent="0.25">
      <c r="B11" s="14">
        <v>17.500452269864493</v>
      </c>
      <c r="C11" s="2">
        <v>885.02230093521689</v>
      </c>
      <c r="D11" s="2">
        <v>966.43743905785914</v>
      </c>
      <c r="E11" s="2">
        <v>938.44158637201042</v>
      </c>
      <c r="F11" s="2">
        <v>1000.9660409374826</v>
      </c>
      <c r="G11" s="2">
        <v>769.93346484570009</v>
      </c>
      <c r="H11" s="2">
        <v>762.91746602697231</v>
      </c>
      <c r="I11" s="2">
        <v>776.441263448516</v>
      </c>
      <c r="J11" s="2">
        <v>838.3570294866181</v>
      </c>
      <c r="K11" s="2">
        <v>1030</v>
      </c>
    </row>
    <row r="12" spans="2:14" s="4" customFormat="1" x14ac:dyDescent="0.25">
      <c r="B12" s="14">
        <v>20.000516879845133</v>
      </c>
      <c r="C12" s="2">
        <v>902.92563194977174</v>
      </c>
      <c r="D12" s="2">
        <v>980.20923214597815</v>
      </c>
      <c r="E12" s="2">
        <v>949.63116825610712</v>
      </c>
      <c r="F12" s="2">
        <v>1010.3888467346167</v>
      </c>
      <c r="G12" s="2">
        <v>781.86901885540328</v>
      </c>
      <c r="H12" s="2">
        <v>772.86376103505813</v>
      </c>
      <c r="I12" s="2">
        <v>784.96665916973245</v>
      </c>
      <c r="J12" s="2">
        <v>845.81675074268264</v>
      </c>
      <c r="K12" s="2">
        <v>1030</v>
      </c>
    </row>
    <row r="13" spans="2:14" s="4" customFormat="1" x14ac:dyDescent="0.25">
      <c r="B13" s="14">
        <v>22.50058148982578</v>
      </c>
      <c r="C13" s="2">
        <v>920.82896296432659</v>
      </c>
      <c r="D13" s="2">
        <v>993.98102523409727</v>
      </c>
      <c r="E13" s="2">
        <v>960.82075014020404</v>
      </c>
      <c r="F13" s="2">
        <v>1019.8116525317508</v>
      </c>
      <c r="G13" s="2">
        <v>793.80457286510648</v>
      </c>
      <c r="H13" s="2">
        <v>782.81005604314419</v>
      </c>
      <c r="I13" s="2">
        <v>793.49205489094913</v>
      </c>
      <c r="J13" s="2">
        <v>853.27647199874707</v>
      </c>
      <c r="K13" s="2">
        <v>1030</v>
      </c>
    </row>
    <row r="14" spans="2:14" s="4" customFormat="1" x14ac:dyDescent="0.25">
      <c r="B14" s="14">
        <v>25.000646099806417</v>
      </c>
      <c r="C14" s="2">
        <v>938.73229397888133</v>
      </c>
      <c r="D14" s="2">
        <v>1007.7528183222162</v>
      </c>
      <c r="E14" s="2">
        <v>972.01033202430062</v>
      </c>
      <c r="F14" s="2">
        <v>1015.8314971976218</v>
      </c>
      <c r="G14" s="2">
        <v>805.74012687480979</v>
      </c>
      <c r="H14" s="2">
        <v>792.75635105123024</v>
      </c>
      <c r="I14" s="2">
        <v>802.0174506121657</v>
      </c>
      <c r="J14" s="2">
        <v>860.7361932548115</v>
      </c>
      <c r="K14" s="2">
        <v>1030</v>
      </c>
    </row>
    <row r="15" spans="2:14" s="4" customFormat="1" x14ac:dyDescent="0.25">
      <c r="B15" s="14">
        <v>27.500710709787057</v>
      </c>
      <c r="C15" s="2">
        <v>956.63562499343607</v>
      </c>
      <c r="D15" s="2">
        <v>1021.5246114103353</v>
      </c>
      <c r="E15" s="2">
        <v>983.19991390839743</v>
      </c>
      <c r="F15" s="2">
        <v>1004.856665503212</v>
      </c>
      <c r="G15" s="2">
        <v>817.67568088451299</v>
      </c>
      <c r="H15" s="2">
        <v>802.70264605931629</v>
      </c>
      <c r="I15" s="2">
        <v>810.54284633338227</v>
      </c>
      <c r="J15" s="2">
        <v>868.19591451087604</v>
      </c>
      <c r="K15" s="2">
        <v>1030</v>
      </c>
    </row>
    <row r="16" spans="2:14" s="4" customFormat="1" x14ac:dyDescent="0.25">
      <c r="B16" s="14">
        <v>30.000775319767698</v>
      </c>
      <c r="C16" s="2">
        <v>974.53895600799081</v>
      </c>
      <c r="D16" s="2">
        <v>1035.2964044984544</v>
      </c>
      <c r="E16" s="2">
        <v>994.38949579249424</v>
      </c>
      <c r="F16" s="2">
        <v>1014.279471300346</v>
      </c>
      <c r="G16" s="2">
        <v>829.61123489421607</v>
      </c>
      <c r="H16" s="2">
        <v>812.64894106740235</v>
      </c>
      <c r="I16" s="2">
        <v>819.06824205459873</v>
      </c>
      <c r="J16" s="2">
        <v>875.65563576694069</v>
      </c>
      <c r="K16" s="2">
        <v>1030</v>
      </c>
    </row>
    <row r="17" spans="2:11" s="4" customFormat="1" x14ac:dyDescent="0.25">
      <c r="B17" s="14">
        <v>32.500839929748345</v>
      </c>
      <c r="C17" s="2">
        <v>992.44228702254554</v>
      </c>
      <c r="D17" s="2">
        <v>1049.0681975865734</v>
      </c>
      <c r="E17" s="2">
        <v>1005.5790776765908</v>
      </c>
      <c r="F17" s="2">
        <v>1023.7022770974801</v>
      </c>
      <c r="G17" s="2">
        <v>841.54678890391926</v>
      </c>
      <c r="H17" s="2">
        <v>822.59523607548817</v>
      </c>
      <c r="I17" s="2">
        <v>827.5936377758153</v>
      </c>
      <c r="J17" s="2">
        <v>883.11535702300512</v>
      </c>
      <c r="K17" s="2">
        <v>1030</v>
      </c>
    </row>
    <row r="18" spans="2:11" s="4" customFormat="1" x14ac:dyDescent="0.25">
      <c r="B18" s="14">
        <v>35.000904539728985</v>
      </c>
      <c r="C18" s="2">
        <v>1010.3456180371006</v>
      </c>
      <c r="D18" s="2">
        <v>1062.8399906746927</v>
      </c>
      <c r="E18" s="2">
        <v>1016.7686595606876</v>
      </c>
      <c r="F18" s="2">
        <v>1033.1250828946143</v>
      </c>
      <c r="G18" s="2">
        <v>853.48234291362257</v>
      </c>
      <c r="H18" s="2">
        <v>832.54153108357423</v>
      </c>
      <c r="I18" s="2">
        <v>836.11903349703198</v>
      </c>
      <c r="J18" s="2">
        <v>890.57507827906954</v>
      </c>
      <c r="K18" s="2">
        <v>1030</v>
      </c>
    </row>
    <row r="19" spans="2:11" s="4" customFormat="1" x14ac:dyDescent="0.25">
      <c r="B19" s="14">
        <v>37.500969149709626</v>
      </c>
      <c r="C19" s="2">
        <v>1021.2444518175161</v>
      </c>
      <c r="D19" s="2">
        <v>1076.6117837628119</v>
      </c>
      <c r="E19" s="2">
        <v>1027.9582414447843</v>
      </c>
      <c r="F19" s="2">
        <v>1042.5478886917483</v>
      </c>
      <c r="G19" s="2">
        <v>865.41789692332588</v>
      </c>
      <c r="H19" s="2">
        <v>842.48782609166051</v>
      </c>
      <c r="I19" s="2">
        <v>844.64442921824855</v>
      </c>
      <c r="J19" s="2">
        <v>898.0347995351342</v>
      </c>
      <c r="K19" s="2">
        <v>1030</v>
      </c>
    </row>
    <row r="20" spans="2:11" s="4" customFormat="1" x14ac:dyDescent="0.25">
      <c r="B20" s="14">
        <v>40.001033759690266</v>
      </c>
      <c r="C20" s="2">
        <v>1029.1939092497946</v>
      </c>
      <c r="D20" s="2">
        <v>1090.3835768509309</v>
      </c>
      <c r="E20" s="2">
        <v>1039.147823328881</v>
      </c>
      <c r="F20" s="2">
        <v>1051.9706944888824</v>
      </c>
      <c r="G20" s="2">
        <v>877.35345093302885</v>
      </c>
      <c r="H20" s="2">
        <v>852.43412109974645</v>
      </c>
      <c r="I20" s="2">
        <v>853.169824939465</v>
      </c>
      <c r="J20" s="2">
        <v>905.49452079119862</v>
      </c>
      <c r="K20" s="2">
        <v>1030</v>
      </c>
    </row>
    <row r="21" spans="2:11" s="4" customFormat="1" x14ac:dyDescent="0.25">
      <c r="B21" s="14">
        <v>42.501098369670906</v>
      </c>
      <c r="C21" s="2">
        <v>1007.6649328487402</v>
      </c>
      <c r="D21" s="2">
        <v>1104.1553699390499</v>
      </c>
      <c r="E21" s="2">
        <v>1043.5521993722405</v>
      </c>
      <c r="F21" s="2">
        <v>1061.3935002860167</v>
      </c>
      <c r="G21" s="2">
        <v>889.28900494273228</v>
      </c>
      <c r="H21" s="2">
        <v>862.38041610783227</v>
      </c>
      <c r="I21" s="2">
        <v>861.69522066068168</v>
      </c>
      <c r="J21" s="2">
        <v>912.95424204726316</v>
      </c>
      <c r="K21" s="2">
        <v>1030</v>
      </c>
    </row>
    <row r="22" spans="2:11" s="4" customFormat="1" x14ac:dyDescent="0.25">
      <c r="B22" s="14">
        <v>45.001162979651561</v>
      </c>
      <c r="C22" s="2">
        <v>1015.614390281019</v>
      </c>
      <c r="D22" s="2">
        <v>1117.9271630271689</v>
      </c>
      <c r="E22" s="2">
        <v>1029.3324001908245</v>
      </c>
      <c r="F22" s="2">
        <v>1070.8163060831507</v>
      </c>
      <c r="G22" s="2">
        <v>901.22455895243536</v>
      </c>
      <c r="H22" s="2">
        <v>872.32671111591822</v>
      </c>
      <c r="I22" s="2">
        <v>870.22061638189825</v>
      </c>
      <c r="J22" s="2">
        <v>920.41396330332759</v>
      </c>
      <c r="K22" s="2">
        <v>1030</v>
      </c>
    </row>
    <row r="23" spans="2:11" s="4" customFormat="1" x14ac:dyDescent="0.25">
      <c r="B23" s="14">
        <v>47.501227589632194</v>
      </c>
      <c r="C23" s="2">
        <v>1023.5638477132981</v>
      </c>
      <c r="D23" s="2">
        <v>1131.698956115288</v>
      </c>
      <c r="E23" s="2">
        <v>1040.5219820749214</v>
      </c>
      <c r="F23" s="2">
        <v>1080.2391118802848</v>
      </c>
      <c r="G23" s="2">
        <v>913.16011296213856</v>
      </c>
      <c r="H23" s="2">
        <v>882.27300612400438</v>
      </c>
      <c r="I23" s="2">
        <v>878.74601210311494</v>
      </c>
      <c r="J23" s="2">
        <v>927.87368455939225</v>
      </c>
      <c r="K23" s="2">
        <v>1030</v>
      </c>
    </row>
    <row r="24" spans="2:11" s="4" customFormat="1" x14ac:dyDescent="0.25">
      <c r="B24" s="14">
        <v>50.001292199612834</v>
      </c>
      <c r="C24" s="2">
        <v>1031.751604641926</v>
      </c>
      <c r="D24" s="2">
        <v>1142.5982172230606</v>
      </c>
      <c r="E24" s="2">
        <v>1051.8605011442364</v>
      </c>
      <c r="F24" s="2">
        <v>1089.7873384649711</v>
      </c>
      <c r="G24" s="2">
        <v>925.25453330274115</v>
      </c>
      <c r="H24" s="2">
        <v>892.35168974117323</v>
      </c>
      <c r="I24" s="2">
        <v>887.38488377497379</v>
      </c>
      <c r="J24" s="2">
        <v>935.43269727226857</v>
      </c>
      <c r="K24" s="2">
        <v>1030</v>
      </c>
    </row>
    <row r="25" spans="2:11" s="4" customFormat="1" x14ac:dyDescent="0.25">
      <c r="B25" s="14">
        <v>52.501356809593467</v>
      </c>
      <c r="C25" s="2">
        <v>1045.290389434439</v>
      </c>
      <c r="D25" s="2">
        <v>1130.5951743606929</v>
      </c>
      <c r="E25" s="2">
        <v>1066.5434126284795</v>
      </c>
      <c r="F25" s="2">
        <v>1102.1518955043337</v>
      </c>
      <c r="G25" s="2">
        <v>937.08502116992486</v>
      </c>
      <c r="H25" s="2">
        <v>905.40316661605607</v>
      </c>
      <c r="I25" s="2">
        <v>898.57186395344468</v>
      </c>
      <c r="J25" s="2">
        <v>945.22130492843075</v>
      </c>
      <c r="K25" s="2">
        <v>1030</v>
      </c>
    </row>
    <row r="26" spans="2:11" s="4" customFormat="1" x14ac:dyDescent="0.25">
      <c r="B26" s="14">
        <v>55.001421419574115</v>
      </c>
      <c r="C26" s="2">
        <v>1058.8291742269521</v>
      </c>
      <c r="D26" s="2">
        <v>1148.6664500336074</v>
      </c>
      <c r="E26" s="2">
        <v>1081.2263241127225</v>
      </c>
      <c r="F26" s="2">
        <v>1114.5164525436965</v>
      </c>
      <c r="G26" s="2">
        <v>945.43352744918047</v>
      </c>
      <c r="H26" s="2">
        <v>918.45464349093868</v>
      </c>
      <c r="I26" s="2">
        <v>909.75884413191579</v>
      </c>
      <c r="J26" s="2">
        <v>955.00991258459294</v>
      </c>
      <c r="K26" s="2">
        <v>1030</v>
      </c>
    </row>
    <row r="27" spans="2:11" s="4" customFormat="1" x14ac:dyDescent="0.25">
      <c r="B27" s="14">
        <v>57.501486029554762</v>
      </c>
      <c r="C27" s="2">
        <v>1072.3679590194649</v>
      </c>
      <c r="D27" s="2">
        <v>1166.7377257065218</v>
      </c>
      <c r="E27" s="2">
        <v>1095.9092355969658</v>
      </c>
      <c r="F27" s="2">
        <v>1126.8810095830586</v>
      </c>
      <c r="G27" s="2">
        <v>953.7820337284362</v>
      </c>
      <c r="H27" s="2">
        <v>931.50612036582129</v>
      </c>
      <c r="I27" s="2">
        <v>920.94582431038657</v>
      </c>
      <c r="J27" s="2">
        <v>964.79852024075478</v>
      </c>
      <c r="K27" s="2">
        <v>1030</v>
      </c>
    </row>
    <row r="28" spans="2:11" s="4" customFormat="1" x14ac:dyDescent="0.25">
      <c r="B28" s="14">
        <v>60.001550639535395</v>
      </c>
      <c r="C28" s="2">
        <v>1085.906743811978</v>
      </c>
      <c r="D28" s="2">
        <v>1184.8090013794365</v>
      </c>
      <c r="E28" s="2">
        <v>1110.5921470812086</v>
      </c>
      <c r="F28" s="2">
        <v>1139.2455666224214</v>
      </c>
      <c r="G28" s="2">
        <v>933.41773656324756</v>
      </c>
      <c r="H28" s="2">
        <v>944.55759724070424</v>
      </c>
      <c r="I28" s="2">
        <v>932.13280448885757</v>
      </c>
      <c r="J28" s="2">
        <v>974.58712789691697</v>
      </c>
      <c r="K28" s="2">
        <v>1030</v>
      </c>
    </row>
    <row r="29" spans="2:11" s="4" customFormat="1" x14ac:dyDescent="0.25">
      <c r="B29" s="14">
        <v>62.50161524951605</v>
      </c>
      <c r="C29" s="2">
        <v>1099.4455286044911</v>
      </c>
      <c r="D29" s="2">
        <v>1198.6348308169859</v>
      </c>
      <c r="E29" s="2">
        <v>1125.1316924621779</v>
      </c>
      <c r="F29" s="2">
        <v>1151.610123661784</v>
      </c>
      <c r="G29" s="2">
        <v>941.76624284250329</v>
      </c>
      <c r="H29" s="2">
        <v>954.54291850115658</v>
      </c>
      <c r="I29" s="2">
        <v>943.21055335054825</v>
      </c>
      <c r="J29" s="2">
        <v>973.75210624995418</v>
      </c>
      <c r="K29" s="2">
        <v>1030</v>
      </c>
    </row>
    <row r="30" spans="2:11" s="4" customFormat="1" x14ac:dyDescent="0.25">
      <c r="B30" s="14">
        <v>65.00167985949669</v>
      </c>
      <c r="C30" s="2">
        <v>1112.9843133970039</v>
      </c>
      <c r="D30" s="2">
        <v>1209.3667885866394</v>
      </c>
      <c r="E30" s="2">
        <v>1134.4864240085399</v>
      </c>
      <c r="F30" s="2">
        <v>1157.5175349109929</v>
      </c>
      <c r="G30" s="2">
        <v>950.1147491217589</v>
      </c>
      <c r="H30" s="2">
        <v>962.29377689035073</v>
      </c>
      <c r="I30" s="2">
        <v>950.3379678620621</v>
      </c>
      <c r="J30" s="2">
        <v>963.21613084627722</v>
      </c>
      <c r="K30" s="2">
        <v>1030</v>
      </c>
    </row>
    <row r="31" spans="2:11" s="4" customFormat="1" x14ac:dyDescent="0.25">
      <c r="B31" s="14">
        <v>67.50174446947733</v>
      </c>
      <c r="C31" s="2">
        <v>1126.5230981895168</v>
      </c>
      <c r="D31" s="2">
        <v>1220.0987463562935</v>
      </c>
      <c r="E31" s="2">
        <v>1143.8411555549019</v>
      </c>
      <c r="F31" s="2">
        <v>1168.8005928739663</v>
      </c>
      <c r="G31" s="2">
        <v>958.46325540101452</v>
      </c>
      <c r="H31" s="2">
        <v>970.0446352795451</v>
      </c>
      <c r="I31" s="2">
        <v>957.46538237357606</v>
      </c>
      <c r="J31" s="2">
        <v>969.94210993479328</v>
      </c>
      <c r="K31" s="2">
        <v>1030</v>
      </c>
    </row>
    <row r="32" spans="2:11" s="4" customFormat="1" x14ac:dyDescent="0.25">
      <c r="B32" s="14">
        <v>70.001809079457971</v>
      </c>
      <c r="C32" s="2">
        <v>1140.0618829820301</v>
      </c>
      <c r="D32" s="2">
        <v>1230.8307041259475</v>
      </c>
      <c r="E32" s="2">
        <v>1153.1958871012641</v>
      </c>
      <c r="F32" s="2">
        <v>1180.0836508369398</v>
      </c>
      <c r="G32" s="2">
        <v>966.81176168027048</v>
      </c>
      <c r="H32" s="2">
        <v>969.44104616367315</v>
      </c>
      <c r="I32" s="2">
        <v>964.59279688509014</v>
      </c>
      <c r="J32" s="2">
        <v>976.66808902330945</v>
      </c>
      <c r="K32" s="2">
        <v>1030</v>
      </c>
    </row>
    <row r="33" spans="2:11" s="4" customFormat="1" x14ac:dyDescent="0.25">
      <c r="B33" s="14">
        <v>72.501873689438611</v>
      </c>
      <c r="C33" s="2">
        <v>1153.6006677745431</v>
      </c>
      <c r="D33" s="2">
        <v>1241.5626618956012</v>
      </c>
      <c r="E33" s="2">
        <v>1162.5506186476264</v>
      </c>
      <c r="F33" s="2">
        <v>1191.3667087999131</v>
      </c>
      <c r="G33" s="2">
        <v>975.16026795952621</v>
      </c>
      <c r="H33" s="2">
        <v>956.92894147460083</v>
      </c>
      <c r="I33" s="2">
        <v>964.19471933581383</v>
      </c>
      <c r="J33" s="2">
        <v>983.3940681118255</v>
      </c>
      <c r="K33" s="2">
        <v>1030</v>
      </c>
    </row>
    <row r="34" spans="2:11" s="4" customFormat="1" x14ac:dyDescent="0.25">
      <c r="B34" s="14">
        <v>75.001938299419251</v>
      </c>
      <c r="C34" s="2">
        <v>1167.139452567056</v>
      </c>
      <c r="D34" s="2">
        <v>1252.2946196652547</v>
      </c>
      <c r="E34" s="2">
        <v>1171.9053501939884</v>
      </c>
      <c r="F34" s="2">
        <v>1202.6497667628864</v>
      </c>
      <c r="G34" s="2">
        <v>983.50877423878171</v>
      </c>
      <c r="H34" s="2">
        <v>964.67979986379521</v>
      </c>
      <c r="I34" s="2">
        <v>949.77940056684827</v>
      </c>
      <c r="J34" s="2">
        <v>990.12004720034145</v>
      </c>
      <c r="K34" s="2">
        <v>1030</v>
      </c>
    </row>
    <row r="35" spans="2:11" s="4" customFormat="1" x14ac:dyDescent="0.25">
      <c r="B35" s="14">
        <v>77.502002909399877</v>
      </c>
      <c r="C35" s="2">
        <v>1180.6782373595688</v>
      </c>
      <c r="D35" s="2">
        <v>1263.0265774349086</v>
      </c>
      <c r="E35" s="2">
        <v>1181.2600817403506</v>
      </c>
      <c r="F35" s="2">
        <v>1213.9328247258602</v>
      </c>
      <c r="G35" s="2">
        <v>991.85728051803744</v>
      </c>
      <c r="H35" s="2">
        <v>972.43065825298959</v>
      </c>
      <c r="I35" s="2">
        <v>956.90681507836223</v>
      </c>
      <c r="J35" s="2">
        <v>996.84602628885727</v>
      </c>
      <c r="K35" s="2">
        <v>1030</v>
      </c>
    </row>
    <row r="36" spans="2:11" s="4" customFormat="1" x14ac:dyDescent="0.25">
      <c r="B36" s="14">
        <v>80.002067519380532</v>
      </c>
      <c r="C36" s="2">
        <v>1193.8357429579228</v>
      </c>
      <c r="D36" s="2">
        <v>1273.4652435167477</v>
      </c>
      <c r="E36" s="2">
        <v>1190.3765137903629</v>
      </c>
      <c r="F36" s="2">
        <v>1225.2158826888335</v>
      </c>
      <c r="G36" s="2">
        <v>999.95160066785377</v>
      </c>
      <c r="H36" s="2">
        <v>979.96969486765113</v>
      </c>
      <c r="I36" s="2">
        <v>963.85266806884795</v>
      </c>
      <c r="J36" s="2">
        <v>1003.4131390464738</v>
      </c>
      <c r="K36" s="2">
        <v>1030</v>
      </c>
    </row>
    <row r="37" spans="2:11" s="4" customFormat="1" x14ac:dyDescent="0.25">
      <c r="B37" s="14">
        <v>82.502132129361186</v>
      </c>
      <c r="C37" s="2">
        <v>1201.7852003902017</v>
      </c>
      <c r="D37" s="2">
        <v>1279.8977187016062</v>
      </c>
      <c r="E37" s="2">
        <v>1196.237915736579</v>
      </c>
      <c r="F37" s="2">
        <v>1236.4989406518068</v>
      </c>
      <c r="G37" s="2">
        <v>1004.5738887069534</v>
      </c>
      <c r="H37" s="2">
        <v>984.61537139004906</v>
      </c>
      <c r="I37" s="2">
        <v>968.31849812310793</v>
      </c>
      <c r="J37" s="2">
        <v>1007.8102317348923</v>
      </c>
      <c r="K37" s="2">
        <v>1030</v>
      </c>
    </row>
    <row r="38" spans="2:11" s="4" customFormat="1" x14ac:dyDescent="0.25">
      <c r="B38" s="14">
        <v>85.002196739341812</v>
      </c>
      <c r="C38" s="2">
        <v>1209.7346578224804</v>
      </c>
      <c r="D38" s="2">
        <v>1286.3301938864645</v>
      </c>
      <c r="E38" s="2">
        <v>1202.0993176827947</v>
      </c>
      <c r="F38" s="2">
        <v>1247.7819986147802</v>
      </c>
      <c r="G38" s="2">
        <v>1009.196176746053</v>
      </c>
      <c r="H38" s="2">
        <v>989.26104791244643</v>
      </c>
      <c r="I38" s="2">
        <v>972.78432817736734</v>
      </c>
      <c r="J38" s="2">
        <v>1012.2073244233109</v>
      </c>
      <c r="K38" s="2">
        <v>1030</v>
      </c>
    </row>
    <row r="39" spans="2:11" s="4" customFormat="1" x14ac:dyDescent="0.25">
      <c r="B39" s="14">
        <v>87.502261349322453</v>
      </c>
      <c r="C39" s="2">
        <v>1217.6841152547593</v>
      </c>
      <c r="D39" s="2">
        <v>1292.7626690713228</v>
      </c>
      <c r="E39" s="2">
        <v>1207.9607196290106</v>
      </c>
      <c r="F39" s="2">
        <v>1259.0650565777537</v>
      </c>
      <c r="G39" s="2">
        <v>1013.8184647851525</v>
      </c>
      <c r="H39" s="2">
        <v>993.90672443484414</v>
      </c>
      <c r="I39" s="2">
        <v>977.25015823162698</v>
      </c>
      <c r="J39" s="2">
        <v>1016.6044171117292</v>
      </c>
      <c r="K39" s="2">
        <v>1030</v>
      </c>
    </row>
    <row r="40" spans="2:11" s="4" customFormat="1" x14ac:dyDescent="0.25">
      <c r="B40" s="14">
        <v>90.002325959303121</v>
      </c>
      <c r="C40" s="2">
        <v>1235.3346161866625</v>
      </c>
      <c r="D40" s="2">
        <v>1299.195144256181</v>
      </c>
      <c r="E40" s="2">
        <v>1213.822121575226</v>
      </c>
      <c r="F40" s="2">
        <v>1270.3481145407272</v>
      </c>
      <c r="G40" s="2">
        <v>1018.4407528242522</v>
      </c>
      <c r="H40" s="2">
        <v>998.55240095724184</v>
      </c>
      <c r="I40" s="2">
        <v>981.7159882858864</v>
      </c>
      <c r="J40" s="2">
        <v>1021.0015098001475</v>
      </c>
      <c r="K40" s="2">
        <v>1030</v>
      </c>
    </row>
    <row r="41" spans="2:11" s="4" customFormat="1" x14ac:dyDescent="0.25">
      <c r="B41" s="14">
        <v>92.502390569283762</v>
      </c>
      <c r="C41" s="2">
        <v>1253.1881778333063</v>
      </c>
      <c r="D41" s="2">
        <v>1305.6276194410393</v>
      </c>
      <c r="E41" s="2">
        <v>1219.6835235214421</v>
      </c>
      <c r="F41" s="2">
        <v>1281.6311725037003</v>
      </c>
      <c r="G41" s="2">
        <v>1023.0630408633518</v>
      </c>
      <c r="H41" s="2">
        <v>1003.1980774796396</v>
      </c>
      <c r="I41" s="2">
        <v>986.18181834014626</v>
      </c>
      <c r="J41" s="2">
        <v>1025.398602488566</v>
      </c>
      <c r="K41" s="2">
        <v>1030</v>
      </c>
    </row>
    <row r="42" spans="2:11" s="4" customFormat="1" x14ac:dyDescent="0.25">
      <c r="B42" s="14">
        <v>95.002455179264388</v>
      </c>
      <c r="C42" s="2">
        <v>1271.0417394799501</v>
      </c>
      <c r="D42" s="2">
        <v>1312.0600946258978</v>
      </c>
      <c r="E42" s="2">
        <v>1225.544925467658</v>
      </c>
      <c r="F42" s="2">
        <v>1292.9142304666739</v>
      </c>
      <c r="G42" s="2">
        <v>1027.6853289024514</v>
      </c>
      <c r="H42" s="2">
        <v>1007.8437540020373</v>
      </c>
      <c r="I42" s="2">
        <v>990.64764839440613</v>
      </c>
      <c r="J42" s="2">
        <v>1029.7956951769847</v>
      </c>
      <c r="K42" s="2">
        <v>1030</v>
      </c>
    </row>
    <row r="43" spans="2:11" s="4" customFormat="1" x14ac:dyDescent="0.25">
      <c r="B43" s="14">
        <v>97.502519789245028</v>
      </c>
      <c r="C43" s="2">
        <v>1288.8953011265933</v>
      </c>
      <c r="D43" s="2">
        <v>1318.4925698107561</v>
      </c>
      <c r="E43" s="2">
        <v>1231.4063274138737</v>
      </c>
      <c r="F43" s="2">
        <v>1304.1972884296474</v>
      </c>
      <c r="G43" s="2">
        <v>1034.136465269157</v>
      </c>
      <c r="H43" s="2">
        <v>1012.4894305244349</v>
      </c>
      <c r="I43" s="2">
        <v>995.11347844866555</v>
      </c>
      <c r="J43" s="2">
        <v>1034.192787865403</v>
      </c>
      <c r="K43" s="2">
        <v>1030</v>
      </c>
    </row>
    <row r="44" spans="2:11" s="4" customFormat="1" x14ac:dyDescent="0.25">
      <c r="B44" s="14">
        <v>100.00258439922567</v>
      </c>
      <c r="C44" s="2">
        <v>1306.7488627732364</v>
      </c>
      <c r="D44" s="2">
        <v>1324.9250449956141</v>
      </c>
      <c r="E44" s="2">
        <v>1237.2677293600891</v>
      </c>
      <c r="F44" s="2">
        <v>1315.4803463926207</v>
      </c>
      <c r="G44" s="2">
        <v>1046.0354529490071</v>
      </c>
      <c r="H44" s="2">
        <v>1017.1351070468323</v>
      </c>
      <c r="I44" s="2">
        <v>999.57930850292496</v>
      </c>
      <c r="J44" s="2">
        <v>1038.5898805538213</v>
      </c>
      <c r="K44" s="2">
        <v>1030</v>
      </c>
    </row>
    <row r="45" spans="2:11" s="4" customFormat="1" x14ac:dyDescent="0.25">
      <c r="B45" s="14">
        <v>102.50264900920631</v>
      </c>
      <c r="C45" s="2">
        <v>1324.5842702217467</v>
      </c>
      <c r="D45" s="2">
        <v>1331.3575201804726</v>
      </c>
      <c r="E45" s="2">
        <v>1243.1291313063052</v>
      </c>
      <c r="F45" s="2">
        <v>1326.763404355594</v>
      </c>
      <c r="G45" s="2">
        <v>1057.9344406288574</v>
      </c>
      <c r="H45" s="2">
        <v>1021.7807835692303</v>
      </c>
      <c r="I45" s="2">
        <v>1004.0451385571848</v>
      </c>
      <c r="J45" s="2">
        <v>1042.9869732422399</v>
      </c>
      <c r="K45" s="2">
        <v>1030</v>
      </c>
    </row>
    <row r="46" spans="2:11" s="4" customFormat="1" x14ac:dyDescent="0.25">
      <c r="B46" s="14">
        <v>105.00271361918693</v>
      </c>
      <c r="C46" s="2">
        <v>1342.4876012363011</v>
      </c>
      <c r="D46" s="2">
        <v>1337.7899953653307</v>
      </c>
      <c r="E46" s="2">
        <v>1248.9905332525207</v>
      </c>
      <c r="F46" s="2">
        <v>1338.0464623185676</v>
      </c>
      <c r="G46" s="2">
        <v>1069.8334283087072</v>
      </c>
      <c r="H46" s="2">
        <v>1026.4264600916276</v>
      </c>
      <c r="I46" s="2">
        <v>1008.5109686114442</v>
      </c>
      <c r="J46" s="2">
        <v>1047.3840659306584</v>
      </c>
      <c r="K46" s="2">
        <v>1030</v>
      </c>
    </row>
    <row r="47" spans="2:11" s="4" customFormat="1" x14ac:dyDescent="0.25">
      <c r="B47" s="14">
        <v>107.5027782291676</v>
      </c>
      <c r="C47" s="2">
        <v>1360.3909322508562</v>
      </c>
      <c r="D47" s="2">
        <v>1344.2224705501894</v>
      </c>
      <c r="E47" s="2">
        <v>1254.8519351987368</v>
      </c>
      <c r="F47" s="2">
        <v>1349.3295202815411</v>
      </c>
      <c r="G47" s="2">
        <v>1081.7324159885577</v>
      </c>
      <c r="H47" s="2">
        <v>1031.0721366140256</v>
      </c>
      <c r="I47" s="2">
        <v>1012.9767986657041</v>
      </c>
      <c r="J47" s="2">
        <v>1051.7811586190769</v>
      </c>
      <c r="K47" s="2">
        <v>1030</v>
      </c>
    </row>
    <row r="48" spans="2:11" s="4" customFormat="1" x14ac:dyDescent="0.25">
      <c r="B48" s="14">
        <v>110.00284283914823</v>
      </c>
      <c r="C48" s="2">
        <v>1378.294263265411</v>
      </c>
      <c r="D48" s="2">
        <v>1350.6549457350475</v>
      </c>
      <c r="E48" s="2">
        <v>1260.7133371449524</v>
      </c>
      <c r="F48" s="2">
        <v>1360.6125782445147</v>
      </c>
      <c r="G48" s="2">
        <v>1093.631403668408</v>
      </c>
      <c r="H48" s="2">
        <v>1035.717813136423</v>
      </c>
      <c r="I48" s="2">
        <v>1017.4426287199637</v>
      </c>
      <c r="J48" s="2">
        <v>1056.1782513074954</v>
      </c>
      <c r="K48" s="2">
        <v>1030</v>
      </c>
    </row>
    <row r="49" spans="2:11" s="4" customFormat="1" x14ac:dyDescent="0.25">
      <c r="B49" s="14">
        <v>112.5029074491289</v>
      </c>
      <c r="C49" s="2">
        <v>1396.1975942799659</v>
      </c>
      <c r="D49" s="2">
        <v>1357.0874209199058</v>
      </c>
      <c r="E49" s="2">
        <v>1266.5747390911683</v>
      </c>
      <c r="F49" s="2">
        <v>1371.8956362074875</v>
      </c>
      <c r="G49" s="2">
        <v>1105.5303913482583</v>
      </c>
      <c r="H49" s="2">
        <v>1040.3634896588208</v>
      </c>
      <c r="I49" s="2">
        <v>1021.9084587742234</v>
      </c>
      <c r="J49" s="2">
        <v>1060.575343995914</v>
      </c>
      <c r="K49" s="2">
        <v>1030</v>
      </c>
    </row>
    <row r="50" spans="2:11" s="4" customFormat="1" x14ac:dyDescent="0.25">
      <c r="B50" s="14">
        <v>115.00297205910952</v>
      </c>
      <c r="C50" s="2">
        <v>1414.1009252945205</v>
      </c>
      <c r="D50" s="2">
        <v>1363.519896104764</v>
      </c>
      <c r="E50" s="2">
        <v>1272.4361410373838</v>
      </c>
      <c r="F50" s="2">
        <v>1383.1786941704611</v>
      </c>
      <c r="G50" s="2">
        <v>1117.4293790281081</v>
      </c>
      <c r="H50" s="2">
        <v>1045.0091661812185</v>
      </c>
      <c r="I50" s="2">
        <v>1026.3742888284828</v>
      </c>
      <c r="J50" s="2">
        <v>1064.9724366843323</v>
      </c>
      <c r="K50" s="2">
        <v>1030</v>
      </c>
    </row>
    <row r="51" spans="2:11" s="4" customFormat="1" x14ac:dyDescent="0.25">
      <c r="B51" s="14">
        <v>117.50303666909016</v>
      </c>
      <c r="C51" s="2">
        <v>1422.7959137274645</v>
      </c>
      <c r="D51" s="2">
        <v>1369.9523712896223</v>
      </c>
      <c r="E51" s="2">
        <v>1278.2975429835997</v>
      </c>
      <c r="F51" s="2">
        <v>1394.4617521334346</v>
      </c>
      <c r="G51" s="2">
        <v>1129.3283667079584</v>
      </c>
      <c r="H51" s="2">
        <v>1049.6548427036162</v>
      </c>
      <c r="I51" s="2">
        <v>1030.8401188827427</v>
      </c>
      <c r="J51" s="2">
        <v>1069.3695293727505</v>
      </c>
      <c r="K51" s="2">
        <v>1030</v>
      </c>
    </row>
    <row r="52" spans="2:11" s="4" customFormat="1" x14ac:dyDescent="0.25">
      <c r="B52" s="14">
        <v>120.00310127907079</v>
      </c>
      <c r="C52" s="2">
        <v>1435.4767977367369</v>
      </c>
      <c r="D52" s="2">
        <v>1376.3848464744806</v>
      </c>
      <c r="E52" s="2">
        <v>1284.1589449298158</v>
      </c>
      <c r="F52" s="2">
        <v>1405.7448100964079</v>
      </c>
      <c r="G52" s="2">
        <v>1141.2273543878086</v>
      </c>
      <c r="H52" s="2">
        <v>1056.4328238017943</v>
      </c>
      <c r="I52" s="2">
        <v>1035.3059489370023</v>
      </c>
      <c r="J52" s="2">
        <v>1073.7666220611691</v>
      </c>
      <c r="K52" s="2">
        <v>1030</v>
      </c>
    </row>
    <row r="53" spans="2:11" s="4" customFormat="1" x14ac:dyDescent="0.25">
      <c r="B53" s="14">
        <v>122.50316588905146</v>
      </c>
      <c r="C53" s="2">
        <v>1448.1576817460093</v>
      </c>
      <c r="D53" s="2">
        <v>1382.8173216593391</v>
      </c>
      <c r="E53" s="2">
        <v>1283.9771901509155</v>
      </c>
      <c r="F53" s="2">
        <v>1417.0278680593813</v>
      </c>
      <c r="G53" s="2">
        <v>1153.1263420676587</v>
      </c>
      <c r="H53" s="2">
        <v>1066.3526157174517</v>
      </c>
      <c r="I53" s="2">
        <v>1039.771778991262</v>
      </c>
      <c r="J53" s="2">
        <v>1078.1637147495876</v>
      </c>
      <c r="K53" s="2">
        <v>1030</v>
      </c>
    </row>
    <row r="54" spans="2:11" s="4" customFormat="1" x14ac:dyDescent="0.25">
      <c r="B54" s="14">
        <v>125.0032304990321</v>
      </c>
      <c r="C54" s="2">
        <v>1460.8385657552815</v>
      </c>
      <c r="D54" s="2">
        <v>1389.2497968441974</v>
      </c>
      <c r="E54" s="2">
        <v>1296.6415843955344</v>
      </c>
      <c r="F54" s="2">
        <v>1428.3109260223548</v>
      </c>
      <c r="G54" s="2">
        <v>1165.0157495684932</v>
      </c>
      <c r="H54" s="2">
        <v>1076.2724076331094</v>
      </c>
      <c r="I54" s="2">
        <v>1044.2376090455216</v>
      </c>
      <c r="J54" s="2">
        <v>1082.5608074380061</v>
      </c>
      <c r="K54" s="2">
        <v>1030</v>
      </c>
    </row>
    <row r="55" spans="2:11" s="4" customFormat="1" x14ac:dyDescent="0.25">
      <c r="B55" s="14">
        <v>127.50329510901273</v>
      </c>
      <c r="C55" s="2">
        <v>1473.5194497645537</v>
      </c>
      <c r="D55" s="2">
        <v>1397.5838894213693</v>
      </c>
      <c r="E55" s="2">
        <v>1309.3059786401534</v>
      </c>
      <c r="F55" s="2">
        <v>1439.5939839853284</v>
      </c>
      <c r="G55" s="2">
        <v>1176.9513035781963</v>
      </c>
      <c r="H55" s="2">
        <v>1086.1921995487667</v>
      </c>
      <c r="I55" s="2">
        <v>1048.7034390997812</v>
      </c>
      <c r="J55" s="2">
        <v>1086.9579001264246</v>
      </c>
      <c r="K55" s="2">
        <v>1030</v>
      </c>
    </row>
    <row r="56" spans="2:11" s="4" customFormat="1" x14ac:dyDescent="0.25">
      <c r="B56" s="14">
        <v>130.00335971899338</v>
      </c>
      <c r="C56" s="2">
        <v>1486.2003337738258</v>
      </c>
      <c r="D56" s="2">
        <v>1411.3189859199717</v>
      </c>
      <c r="E56" s="2">
        <v>1321.9703728847724</v>
      </c>
      <c r="F56" s="2">
        <v>1450.8770419483014</v>
      </c>
      <c r="G56" s="2">
        <v>1188.8868575878994</v>
      </c>
      <c r="H56" s="2">
        <v>1096.1119914644241</v>
      </c>
      <c r="I56" s="2">
        <v>1053.1692691540409</v>
      </c>
      <c r="J56" s="2">
        <v>1091.3549928148429</v>
      </c>
      <c r="K56" s="2">
        <v>1030</v>
      </c>
    </row>
    <row r="57" spans="2:11" s="4" customFormat="1" x14ac:dyDescent="0.25">
      <c r="B57" s="14">
        <v>132.50342432897401</v>
      </c>
      <c r="C57" s="2">
        <v>1485.2272660626938</v>
      </c>
      <c r="D57" s="2">
        <v>1425.0540824185748</v>
      </c>
      <c r="E57" s="2">
        <v>1334.6347671293915</v>
      </c>
      <c r="F57" s="2">
        <v>1462.160099911275</v>
      </c>
      <c r="G57" s="2">
        <v>1200.8224115976027</v>
      </c>
      <c r="H57" s="2">
        <v>1106.0317833800818</v>
      </c>
      <c r="I57" s="2">
        <v>1057.6350992083005</v>
      </c>
      <c r="J57" s="2">
        <v>1095.7520855032612</v>
      </c>
      <c r="K57" s="2">
        <v>1030</v>
      </c>
    </row>
    <row r="58" spans="2:11" s="4" customFormat="1" x14ac:dyDescent="0.25">
      <c r="B58" s="14">
        <v>135.00348893895466</v>
      </c>
      <c r="C58" s="2">
        <v>1508.7929377494113</v>
      </c>
      <c r="D58" s="2">
        <v>1438.7891789171774</v>
      </c>
      <c r="E58" s="2">
        <v>1347.2991613740105</v>
      </c>
      <c r="F58" s="2">
        <v>1473.4431578742483</v>
      </c>
      <c r="G58" s="2">
        <v>1212.7579656073058</v>
      </c>
      <c r="H58" s="2">
        <v>1115.9515752957393</v>
      </c>
      <c r="I58" s="2">
        <v>1062.1009292625602</v>
      </c>
      <c r="J58" s="2">
        <v>1100.1491781916798</v>
      </c>
      <c r="K58" s="2">
        <v>1030</v>
      </c>
    </row>
    <row r="59" spans="2:11" s="4" customFormat="1" x14ac:dyDescent="0.25">
      <c r="B59" s="14">
        <v>137.50355354893529</v>
      </c>
      <c r="C59" s="2">
        <v>1532.3586094361287</v>
      </c>
      <c r="D59" s="2">
        <v>1452.5242754157803</v>
      </c>
      <c r="E59" s="2">
        <v>1359.9635556186297</v>
      </c>
      <c r="F59" s="2">
        <v>1484.7262158372221</v>
      </c>
      <c r="G59" s="2">
        <v>1224.6935196170091</v>
      </c>
      <c r="H59" s="2">
        <v>1125.871367211397</v>
      </c>
      <c r="I59" s="2">
        <v>1066.5667593168198</v>
      </c>
      <c r="J59" s="2">
        <v>1104.5462708800983</v>
      </c>
      <c r="K59" s="2">
        <v>1030</v>
      </c>
    </row>
    <row r="60" spans="2:11" s="4" customFormat="1" x14ac:dyDescent="0.25">
      <c r="B60" s="14">
        <v>140.00361815891594</v>
      </c>
      <c r="C60" s="2">
        <v>1555.9242811228464</v>
      </c>
      <c r="D60" s="2">
        <v>1466.2593719143833</v>
      </c>
      <c r="E60" s="2">
        <v>1372.6279498632487</v>
      </c>
      <c r="F60" s="2">
        <v>1496.0092738001954</v>
      </c>
      <c r="G60" s="2">
        <v>1236.6290736267126</v>
      </c>
      <c r="H60" s="2">
        <v>1135.7911591270547</v>
      </c>
      <c r="I60" s="2">
        <v>1071.0325893710797</v>
      </c>
      <c r="J60" s="2">
        <v>1108.9433635685168</v>
      </c>
      <c r="K60" s="2">
        <v>1030</v>
      </c>
    </row>
    <row r="61" spans="2:11" s="4" customFormat="1" x14ac:dyDescent="0.25">
      <c r="B61" s="14">
        <v>142.50368276889657</v>
      </c>
      <c r="C61" s="2">
        <v>1579.4899528095643</v>
      </c>
      <c r="D61" s="2">
        <v>1479.9944684129864</v>
      </c>
      <c r="E61" s="2">
        <v>1385.2923441078678</v>
      </c>
      <c r="F61" s="2">
        <v>1507.2923317631689</v>
      </c>
      <c r="G61" s="2">
        <v>1248.5646276364157</v>
      </c>
      <c r="H61" s="2">
        <v>1145.7109510427124</v>
      </c>
      <c r="I61" s="2">
        <v>1075.4984194253393</v>
      </c>
      <c r="J61" s="2">
        <v>1113.3404562569353</v>
      </c>
      <c r="K61" s="2">
        <v>1030</v>
      </c>
    </row>
    <row r="62" spans="2:11" s="4" customFormat="1" x14ac:dyDescent="0.25">
      <c r="B62" s="14">
        <v>145.00374737887722</v>
      </c>
      <c r="C62" s="2">
        <v>1602.6805562142304</v>
      </c>
      <c r="D62" s="2">
        <v>1493.7295649115888</v>
      </c>
      <c r="E62" s="2">
        <v>1397.9567383524868</v>
      </c>
      <c r="F62" s="2">
        <v>1518.5753897261422</v>
      </c>
      <c r="G62" s="2">
        <v>1260.5001816461188</v>
      </c>
      <c r="H62" s="2">
        <v>1155.6307429583699</v>
      </c>
      <c r="I62" s="2">
        <v>1081.1279086059926</v>
      </c>
      <c r="J62" s="2">
        <v>1117.7375489453536</v>
      </c>
      <c r="K62" s="2">
        <v>1030</v>
      </c>
    </row>
    <row r="63" spans="2:11" s="4" customFormat="1" x14ac:dyDescent="0.25">
      <c r="B63" s="14">
        <v>147.5038119888579</v>
      </c>
      <c r="C63" s="2">
        <v>1623.3440541638179</v>
      </c>
      <c r="D63" s="2">
        <v>1507.4646614101916</v>
      </c>
      <c r="E63" s="2">
        <v>1410.621132597106</v>
      </c>
      <c r="F63" s="2">
        <v>1529.8584476891158</v>
      </c>
      <c r="G63" s="2">
        <v>1272.4357356558223</v>
      </c>
      <c r="H63" s="2">
        <v>1165.5505348740276</v>
      </c>
      <c r="I63" s="2">
        <v>1089.6330064988747</v>
      </c>
      <c r="J63" s="2">
        <v>1122.1346416337722</v>
      </c>
      <c r="K63" s="2">
        <v>1030</v>
      </c>
    </row>
    <row r="64" spans="2:11" s="4" customFormat="1" x14ac:dyDescent="0.25">
      <c r="B64" s="14">
        <v>150.0038765988385</v>
      </c>
      <c r="C64" s="2">
        <v>1643.5900936533601</v>
      </c>
      <c r="D64" s="2">
        <v>1521.1997579087947</v>
      </c>
      <c r="E64" s="2">
        <v>1423.285526841725</v>
      </c>
      <c r="F64" s="2">
        <v>1541.1415056520893</v>
      </c>
      <c r="G64" s="2">
        <v>1284.3712896655256</v>
      </c>
      <c r="H64" s="2">
        <v>1175.4703267896853</v>
      </c>
      <c r="I64" s="2">
        <v>1098.1381043917568</v>
      </c>
      <c r="J64" s="2">
        <v>1098.328578722191</v>
      </c>
      <c r="K64" s="2">
        <v>1030</v>
      </c>
    </row>
    <row r="65" spans="2:11" s="4" customFormat="1" x14ac:dyDescent="0.25">
      <c r="B65" s="14">
        <v>152.50394120881901</v>
      </c>
      <c r="C65" s="2">
        <v>1663.4186746828566</v>
      </c>
      <c r="D65" s="2">
        <v>1534.9348544073976</v>
      </c>
      <c r="E65" s="2">
        <v>1435.9499210863441</v>
      </c>
      <c r="F65" s="2">
        <v>1552.4245636150629</v>
      </c>
      <c r="G65" s="2">
        <v>1296.3068436752287</v>
      </c>
      <c r="H65" s="2">
        <v>1185.3901187053427</v>
      </c>
      <c r="I65" s="2">
        <v>1106.6432022846384</v>
      </c>
      <c r="J65" s="2">
        <v>1102.7256714106093</v>
      </c>
      <c r="K65" s="2">
        <v>1030</v>
      </c>
    </row>
    <row r="66" spans="2:11" s="4" customFormat="1" x14ac:dyDescent="0.25">
      <c r="B66" s="14">
        <v>155.00400581880001</v>
      </c>
      <c r="C66" s="2">
        <v>1682.8297972523071</v>
      </c>
      <c r="D66" s="2">
        <v>1548.6699509060002</v>
      </c>
      <c r="E66" s="2">
        <v>1448.6143153309633</v>
      </c>
      <c r="F66" s="2">
        <v>1563.7076215780364</v>
      </c>
      <c r="G66" s="2">
        <v>1308.242397684932</v>
      </c>
      <c r="H66" s="2">
        <v>1195.3099106210002</v>
      </c>
      <c r="I66" s="2">
        <v>1115.1483001775202</v>
      </c>
      <c r="J66" s="2">
        <v>1107.1227640990278</v>
      </c>
      <c r="K66" s="2">
        <v>1030</v>
      </c>
    </row>
    <row r="67" spans="2:11" s="4" customFormat="1" ht="15" customHeight="1" x14ac:dyDescent="0.25">
      <c r="B67" s="14">
        <v>157.50407042878001</v>
      </c>
      <c r="C67" s="2">
        <v>1701.8234613617119</v>
      </c>
      <c r="D67" s="2">
        <v>1562.3691931143226</v>
      </c>
      <c r="E67" s="2">
        <v>1461.2787095755823</v>
      </c>
      <c r="F67" s="2">
        <v>1574.9906795410097</v>
      </c>
      <c r="G67" s="2">
        <v>1320.1779516946353</v>
      </c>
      <c r="H67" s="2">
        <v>1205.2038077714553</v>
      </c>
      <c r="I67" s="2">
        <v>1123.6533980704021</v>
      </c>
      <c r="J67" s="2">
        <v>1111.5198567874461</v>
      </c>
      <c r="K67" s="2">
        <v>1030</v>
      </c>
    </row>
    <row r="68" spans="2:11" s="4" customFormat="1" x14ac:dyDescent="0.25">
      <c r="B68" s="14">
        <v>160.00413503876101</v>
      </c>
      <c r="C68" s="2">
        <v>1720.3996670110712</v>
      </c>
      <c r="D68" s="2">
        <v>1576.1409862024418</v>
      </c>
      <c r="E68" s="2">
        <v>1473.9431038202015</v>
      </c>
      <c r="F68" s="2">
        <v>1586.2737375039831</v>
      </c>
      <c r="G68" s="2">
        <v>1332.1135057043386</v>
      </c>
      <c r="H68" s="2">
        <v>1215.1501027795414</v>
      </c>
      <c r="I68" s="2">
        <v>1132.1584959632837</v>
      </c>
      <c r="J68" s="2">
        <v>1115.9169494758646</v>
      </c>
      <c r="K68" s="2">
        <v>1030</v>
      </c>
    </row>
    <row r="69" spans="2:11" s="4" customFormat="1" x14ac:dyDescent="0.25">
      <c r="B69" s="14">
        <v>162.504199648742</v>
      </c>
      <c r="C69" s="2">
        <v>1742.2122291341311</v>
      </c>
      <c r="D69" s="2">
        <v>1589.9127792905608</v>
      </c>
      <c r="E69" s="2">
        <v>1486.6074980648207</v>
      </c>
      <c r="F69" s="2">
        <v>1597.5567954669566</v>
      </c>
      <c r="G69" s="2">
        <v>1344.0490597140417</v>
      </c>
      <c r="H69" s="2">
        <v>1225.0963977876274</v>
      </c>
      <c r="I69" s="2">
        <v>1140.6635938561656</v>
      </c>
      <c r="J69" s="2">
        <v>1120.3140421642829</v>
      </c>
      <c r="K69" s="2">
        <v>1030</v>
      </c>
    </row>
    <row r="70" spans="2:11" s="4" customFormat="1" x14ac:dyDescent="0.25">
      <c r="B70" s="14">
        <v>165.004264258722</v>
      </c>
      <c r="C70" s="2">
        <v>1767.0980938991597</v>
      </c>
      <c r="D70" s="2">
        <v>1603.6845723786801</v>
      </c>
      <c r="E70" s="2">
        <v>1499.2718923094396</v>
      </c>
      <c r="F70" s="2">
        <v>1608.8398534299301</v>
      </c>
      <c r="G70" s="2">
        <v>1355.984613723745</v>
      </c>
      <c r="H70" s="2">
        <v>1235.0426927957137</v>
      </c>
      <c r="I70" s="2">
        <v>1149.1686917490474</v>
      </c>
      <c r="J70" s="2">
        <v>1124.7111348527017</v>
      </c>
      <c r="K70" s="2">
        <v>1030</v>
      </c>
    </row>
    <row r="71" spans="2:11" s="4" customFormat="1" x14ac:dyDescent="0.25">
      <c r="B71" s="14">
        <v>167.504328868703</v>
      </c>
      <c r="C71" s="2">
        <v>1792.1558933016722</v>
      </c>
      <c r="D71" s="2">
        <v>1617.4563654667995</v>
      </c>
      <c r="E71" s="2">
        <v>1511.9362865540588</v>
      </c>
      <c r="F71" s="2">
        <v>1620.1229113929037</v>
      </c>
      <c r="G71" s="2">
        <v>1367.9201677334486</v>
      </c>
      <c r="H71" s="2">
        <v>1244.9889878037998</v>
      </c>
      <c r="I71" s="2">
        <v>1157.6737896419295</v>
      </c>
      <c r="J71" s="2">
        <v>1129.1082275411202</v>
      </c>
      <c r="K71" s="2">
        <v>1030</v>
      </c>
    </row>
    <row r="72" spans="2:11" s="4" customFormat="1" x14ac:dyDescent="0.25">
      <c r="B72" s="14">
        <v>170.004393478683</v>
      </c>
      <c r="C72" s="2">
        <v>1817.2136927041847</v>
      </c>
      <c r="D72" s="2">
        <v>1631.2281585549183</v>
      </c>
      <c r="E72" s="2">
        <v>1524.6006807986778</v>
      </c>
      <c r="F72" s="2">
        <v>1631.4059693558772</v>
      </c>
      <c r="G72" s="2">
        <v>1379.8557217431517</v>
      </c>
      <c r="H72" s="2">
        <v>1254.9352828118856</v>
      </c>
      <c r="I72" s="2">
        <v>1166.1788875348113</v>
      </c>
      <c r="J72" s="2">
        <v>1133.5053202295387</v>
      </c>
      <c r="K72" s="2">
        <v>1030</v>
      </c>
    </row>
    <row r="73" spans="2:11" s="4" customFormat="1" x14ac:dyDescent="0.25">
      <c r="B73" s="14">
        <v>172.50445808866399</v>
      </c>
      <c r="C73" s="2">
        <v>1842.2714921066975</v>
      </c>
      <c r="D73" s="2">
        <v>1636.955282580514</v>
      </c>
      <c r="E73" s="2">
        <v>1537.265075043297</v>
      </c>
      <c r="F73" s="2">
        <v>1642.6890273188508</v>
      </c>
      <c r="G73" s="2">
        <v>1391.791275752855</v>
      </c>
      <c r="H73" s="2">
        <v>1264.8815778199719</v>
      </c>
      <c r="I73" s="2">
        <v>1174.6839854276932</v>
      </c>
      <c r="J73" s="2">
        <v>1135.1997708274234</v>
      </c>
      <c r="K73" s="2">
        <v>1030</v>
      </c>
    </row>
    <row r="74" spans="2:11" s="4" customFormat="1" x14ac:dyDescent="0.25">
      <c r="B74" s="14">
        <v>175.00452269864499</v>
      </c>
      <c r="C74" s="2">
        <v>1867.32929150921</v>
      </c>
      <c r="D74" s="2">
        <v>1659.0999892666682</v>
      </c>
      <c r="E74" s="2">
        <v>1549.9294692879159</v>
      </c>
      <c r="F74" s="2">
        <v>1653.9720852818241</v>
      </c>
      <c r="G74" s="2">
        <v>1403.7268297625585</v>
      </c>
      <c r="H74" s="2">
        <v>1274.8278728280577</v>
      </c>
      <c r="I74" s="2">
        <v>1183.1890833205748</v>
      </c>
      <c r="J74" s="2">
        <v>1144.1321917147775</v>
      </c>
      <c r="K74" s="2">
        <v>1030</v>
      </c>
    </row>
    <row r="75" spans="2:11" s="4" customFormat="1" x14ac:dyDescent="0.25">
      <c r="B75" s="14">
        <v>177.50458730862499</v>
      </c>
      <c r="C75" s="2">
        <v>1892.3870909117227</v>
      </c>
      <c r="D75" s="2">
        <v>1681.2446959528222</v>
      </c>
      <c r="E75" s="2">
        <v>1562.5938635325354</v>
      </c>
      <c r="F75" s="2">
        <v>1665.2551432447974</v>
      </c>
      <c r="G75" s="2">
        <v>1415.6623837722611</v>
      </c>
      <c r="H75" s="2">
        <v>1284.7741678361438</v>
      </c>
      <c r="I75" s="2">
        <v>1191.6941812134564</v>
      </c>
      <c r="J75" s="2">
        <v>1153.0646126021313</v>
      </c>
      <c r="K75" s="2">
        <v>1030</v>
      </c>
    </row>
    <row r="76" spans="2:11" s="4" customFormat="1" x14ac:dyDescent="0.25">
      <c r="B76" s="14">
        <v>180.00465191860599</v>
      </c>
      <c r="C76" s="2">
        <v>1917.4448903142356</v>
      </c>
      <c r="D76" s="2">
        <v>1703.3894026389764</v>
      </c>
      <c r="E76" s="2">
        <v>1575.2582577771545</v>
      </c>
      <c r="F76" s="2">
        <v>1676.5382012077712</v>
      </c>
      <c r="G76" s="2">
        <v>1427.5979377819649</v>
      </c>
      <c r="H76" s="2">
        <v>1294.72046284423</v>
      </c>
      <c r="I76" s="2">
        <v>1200.1992791063387</v>
      </c>
      <c r="J76" s="2">
        <v>1161.9970334894856</v>
      </c>
      <c r="K76" s="2">
        <v>1030</v>
      </c>
    </row>
    <row r="77" spans="2:11" s="4" customFormat="1" x14ac:dyDescent="0.25">
      <c r="B77" s="14">
        <v>182.50471652858599</v>
      </c>
      <c r="C77" s="2">
        <v>1942.5026897167477</v>
      </c>
      <c r="D77" s="2">
        <v>1725.5341093251297</v>
      </c>
      <c r="E77" s="2">
        <v>1587.9226520217733</v>
      </c>
      <c r="F77" s="2">
        <v>1652.1962205181128</v>
      </c>
      <c r="G77" s="2">
        <v>1439.533491791668</v>
      </c>
      <c r="H77" s="2">
        <v>1304.6667578523159</v>
      </c>
      <c r="I77" s="2">
        <v>1208.7043769992204</v>
      </c>
      <c r="J77" s="2">
        <v>1170.9294543768394</v>
      </c>
      <c r="K77" s="2">
        <v>1030</v>
      </c>
    </row>
    <row r="78" spans="2:11" s="4" customFormat="1" x14ac:dyDescent="0.25">
      <c r="B78" s="14">
        <v>185.00478113856701</v>
      </c>
      <c r="C78" s="2">
        <v>1967.5604891192609</v>
      </c>
      <c r="D78" s="2">
        <v>1747.6788160112842</v>
      </c>
      <c r="E78" s="2">
        <v>1600.5870462663927</v>
      </c>
      <c r="F78" s="2">
        <v>1663.4792784810866</v>
      </c>
      <c r="G78" s="2">
        <v>1451.4690458013713</v>
      </c>
      <c r="H78" s="2">
        <v>1314.6130528604021</v>
      </c>
      <c r="I78" s="2">
        <v>1217.2094748921022</v>
      </c>
      <c r="J78" s="2">
        <v>1179.8618752641935</v>
      </c>
      <c r="K78" s="2">
        <v>1030</v>
      </c>
    </row>
    <row r="79" spans="2:11" s="4" customFormat="1" x14ac:dyDescent="0.25">
      <c r="B79" s="14">
        <v>187.50484574854801</v>
      </c>
      <c r="C79" s="2">
        <v>1992.6182885217731</v>
      </c>
      <c r="D79" s="2">
        <v>1769.823522697438</v>
      </c>
      <c r="E79" s="2">
        <v>1607.680320695835</v>
      </c>
      <c r="F79" s="2">
        <v>1674.7623364440599</v>
      </c>
      <c r="G79" s="2">
        <v>1463.4045998110748</v>
      </c>
      <c r="H79" s="2">
        <v>1324.559347868488</v>
      </c>
      <c r="I79" s="2">
        <v>1225.6933494714026</v>
      </c>
      <c r="J79" s="2">
        <v>1188.7942961515475</v>
      </c>
      <c r="K79" s="2">
        <v>1030</v>
      </c>
    </row>
    <row r="80" spans="2:11" s="4" customFormat="1" x14ac:dyDescent="0.25">
      <c r="B80" s="14">
        <v>190.00491035852801</v>
      </c>
      <c r="C80" s="2">
        <v>2017.6760879242856</v>
      </c>
      <c r="D80" s="2">
        <v>1791.9682293835917</v>
      </c>
      <c r="E80" s="2">
        <v>1625.672894878335</v>
      </c>
      <c r="F80" s="2">
        <v>1686.0453944070332</v>
      </c>
      <c r="G80" s="2">
        <v>1475.3401538207779</v>
      </c>
      <c r="H80" s="2">
        <v>1334.505642876574</v>
      </c>
      <c r="I80" s="2">
        <v>1234.2187451926188</v>
      </c>
      <c r="J80" s="2">
        <v>1197.7267170389016</v>
      </c>
      <c r="K80" s="2">
        <v>1030</v>
      </c>
    </row>
    <row r="81" spans="2:11" s="4" customFormat="1" x14ac:dyDescent="0.25">
      <c r="B81" s="14">
        <v>192.504974968509</v>
      </c>
      <c r="C81" s="2">
        <v>2042.7338873267988</v>
      </c>
      <c r="D81" s="2">
        <v>1796.3794956236488</v>
      </c>
      <c r="E81" s="2">
        <v>1643.6654690608354</v>
      </c>
      <c r="F81" s="2">
        <v>1697.328452370007</v>
      </c>
      <c r="G81" s="2">
        <v>1477.7900928560023</v>
      </c>
      <c r="H81" s="2">
        <v>1336.7035406690204</v>
      </c>
      <c r="I81" s="2">
        <v>1242.744140913836</v>
      </c>
      <c r="J81" s="2">
        <v>1206.6591379262557</v>
      </c>
      <c r="K81" s="2">
        <v>1030</v>
      </c>
    </row>
    <row r="82" spans="2:11" s="4" customFormat="1" x14ac:dyDescent="0.25">
      <c r="B82" s="14">
        <v>195.00503957849</v>
      </c>
      <c r="C82" s="2">
        <v>2067.7916867293111</v>
      </c>
      <c r="D82" s="2">
        <v>1799.6047829135578</v>
      </c>
      <c r="E82" s="2">
        <v>1661.6580432433352</v>
      </c>
      <c r="F82" s="2">
        <v>1708.6115103329803</v>
      </c>
      <c r="G82" s="2">
        <v>1496.982171984002</v>
      </c>
      <c r="H82" s="2">
        <v>1336.6125098668201</v>
      </c>
      <c r="I82" s="2">
        <v>1251.269536635052</v>
      </c>
      <c r="J82" s="2">
        <v>1215.5915588136095</v>
      </c>
      <c r="K82" s="2">
        <v>1030</v>
      </c>
    </row>
    <row r="83" spans="2:11" s="4" customFormat="1" x14ac:dyDescent="0.25">
      <c r="B83" s="14">
        <v>197.50510418847</v>
      </c>
      <c r="C83" s="2">
        <v>2092.8494861318241</v>
      </c>
      <c r="D83" s="2">
        <v>1816.7279059407865</v>
      </c>
      <c r="E83" s="2">
        <v>1679.6506174258357</v>
      </c>
      <c r="F83" s="2">
        <v>1719.8945682959541</v>
      </c>
      <c r="G83" s="2">
        <v>1516.1742511120026</v>
      </c>
      <c r="H83" s="2">
        <v>1346.5588048749064</v>
      </c>
      <c r="I83" s="2">
        <v>1259.7949323562689</v>
      </c>
      <c r="J83" s="2">
        <v>1224.5239797009638</v>
      </c>
      <c r="K83" s="2">
        <v>1030</v>
      </c>
    </row>
    <row r="84" spans="2:11" s="4" customFormat="1" x14ac:dyDescent="0.25">
      <c r="B84" s="14">
        <v>200.005168798451</v>
      </c>
      <c r="C84" s="2">
        <v>2117.9072855343366</v>
      </c>
      <c r="D84" s="2">
        <v>1833.8510289680148</v>
      </c>
      <c r="E84" s="2">
        <v>1697.6431916083357</v>
      </c>
      <c r="F84" s="2">
        <v>1731.1776262589274</v>
      </c>
      <c r="G84" s="2">
        <v>1535.3663302400025</v>
      </c>
      <c r="H84" s="2">
        <v>1356.5050998829925</v>
      </c>
      <c r="I84" s="2">
        <v>1268.3203280774853</v>
      </c>
      <c r="J84" s="2">
        <v>1233.4564005883176</v>
      </c>
      <c r="K84" s="2">
        <v>1030</v>
      </c>
    </row>
    <row r="87" spans="2:11" s="4" customFormat="1" x14ac:dyDescent="0.25">
      <c r="B87" s="4" t="s">
        <v>58</v>
      </c>
    </row>
    <row r="88" spans="2:11" s="4" customFormat="1" x14ac:dyDescent="0.25">
      <c r="B88" s="4" t="s">
        <v>61</v>
      </c>
    </row>
    <row r="89" spans="2:11" s="4" customFormat="1" x14ac:dyDescent="0.25">
      <c r="B89" s="4" t="s">
        <v>63</v>
      </c>
    </row>
    <row r="90" spans="2:11" s="4" customFormat="1" x14ac:dyDescent="0.25">
      <c r="B90" s="4" t="s">
        <v>60</v>
      </c>
    </row>
    <row r="91" spans="2:11" s="4" customFormat="1" x14ac:dyDescent="0.25">
      <c r="B91" s="4" t="s">
        <v>84</v>
      </c>
    </row>
  </sheetData>
  <mergeCells count="1">
    <mergeCell ref="B1:N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vt:i4>
      </vt:variant>
    </vt:vector>
  </HeadingPairs>
  <TitlesOfParts>
    <vt:vector size="11" baseType="lpstr">
      <vt:lpstr>Tableau enc 1</vt:lpstr>
      <vt:lpstr>Graphique 1</vt:lpstr>
      <vt:lpstr>Graphique 2</vt:lpstr>
      <vt:lpstr>Tableau 1</vt:lpstr>
      <vt:lpstr>Tableau 2</vt:lpstr>
      <vt:lpstr>Tableau 3</vt:lpstr>
      <vt:lpstr>Tableau 4</vt:lpstr>
      <vt:lpstr>Tableau 5</vt:lpstr>
      <vt:lpstr>Graphique 3</vt:lpstr>
      <vt:lpstr>'Graphique 3'!Nb_adultes</vt:lpstr>
      <vt:lpstr>rbg</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BETTY, Thierry (DREES/DIRECTION)</cp:lastModifiedBy>
  <dcterms:created xsi:type="dcterms:W3CDTF">2018-01-23T10:43:33Z</dcterms:created>
  <dcterms:modified xsi:type="dcterms:W3CDTF">2018-08-03T08:45:33Z</dcterms:modified>
</cp:coreProperties>
</file>