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70" yWindow="495" windowWidth="18645" windowHeight="11520"/>
  </bookViews>
  <sheets>
    <sheet name="Graphique 1" sheetId="7" r:id="rId1"/>
    <sheet name="Tab1" sheetId="11" r:id="rId2"/>
    <sheet name="Tab2" sheetId="1" r:id="rId3"/>
    <sheet name="Tab3" sheetId="8" r:id="rId4"/>
    <sheet name="Tab4" sheetId="12" r:id="rId5"/>
    <sheet name="Tab5" sheetId="3" r:id="rId6"/>
  </sheets>
  <calcPr calcId="145621"/>
</workbook>
</file>

<file path=xl/calcChain.xml><?xml version="1.0" encoding="utf-8"?>
<calcChain xmlns="http://schemas.openxmlformats.org/spreadsheetml/2006/main">
  <c r="D6" i="3" l="1"/>
  <c r="E6" i="3"/>
  <c r="E6" i="11" l="1"/>
  <c r="E8" i="8" l="1"/>
  <c r="E5" i="8"/>
  <c r="F9" i="8"/>
  <c r="F8" i="8"/>
  <c r="F5" i="8"/>
  <c r="D8" i="8"/>
  <c r="D5" i="8"/>
  <c r="F10" i="8" l="1"/>
  <c r="D10" i="8"/>
  <c r="E10" i="8" l="1"/>
  <c r="F6" i="3" l="1"/>
</calcChain>
</file>

<file path=xl/sharedStrings.xml><?xml version="1.0" encoding="utf-8"?>
<sst xmlns="http://schemas.openxmlformats.org/spreadsheetml/2006/main" count="107" uniqueCount="72">
  <si>
    <t>ASS</t>
  </si>
  <si>
    <t>AAH</t>
  </si>
  <si>
    <t>en %</t>
  </si>
  <si>
    <t>En %</t>
  </si>
  <si>
    <t>RMI / RSA socle non majoré</t>
  </si>
  <si>
    <t>API / RSA socle majoré</t>
  </si>
  <si>
    <t>Couple avec enfant(s)</t>
  </si>
  <si>
    <t>Couple sans enfant</t>
  </si>
  <si>
    <t>Ensemble</t>
  </si>
  <si>
    <t>Total</t>
  </si>
  <si>
    <t xml:space="preserve"> </t>
  </si>
  <si>
    <t>Moins de 25 ans</t>
  </si>
  <si>
    <t>25 à 30 ans</t>
  </si>
  <si>
    <t>30 à 35 ans</t>
  </si>
  <si>
    <t>35 ans ou plus</t>
  </si>
  <si>
    <t>3 ou plus</t>
  </si>
  <si>
    <t>Ensemble des bénéficiaires au 31 décembre 2016</t>
  </si>
  <si>
    <t>Absence du dispositif au 31 décembre 2015</t>
  </si>
  <si>
    <t>Bénéficiaires d'un minimum social en 2016 ayant perçu un autre minimum social en 2015</t>
  </si>
  <si>
    <t>Bénéficiaires d'un minimum social en 2016 ne percevant pas de minimum social en 2015 mais en ayant perçu un au moins une fois entre 2006 et 2014</t>
  </si>
  <si>
    <t>Bénéficiaires d'un minimum social en 2016 n'ayant jamais perçu de minimum social entre 2006 et 2015</t>
  </si>
  <si>
    <t>Nombre de périodes de perception continue de minima sociaux entre 2006 et 2016</t>
  </si>
  <si>
    <t>Personne seule avec enfant(s)</t>
  </si>
  <si>
    <t>Personne seule sans enfant</t>
  </si>
  <si>
    <t>un minimum social</t>
  </si>
  <si>
    <t xml:space="preserve">Bénéficiaires ayant perçu au moins une fois entre 2006 à 2015 : </t>
  </si>
  <si>
    <t>35 - 44 ans</t>
  </si>
  <si>
    <t>45 - 54 ans</t>
  </si>
  <si>
    <t>55 - 64 ans</t>
  </si>
  <si>
    <t>Non disponible</t>
  </si>
  <si>
    <t>Absence du dispositif entre 2006 et 2015</t>
  </si>
  <si>
    <t>Absence des minima sociaux d’insertion entre 2006 et 2015</t>
  </si>
  <si>
    <t>dont période commençant en 2006 ou avant</t>
  </si>
  <si>
    <t>dont période commençant entre 2007 et 2016</t>
  </si>
  <si>
    <t>1 à 3 années</t>
  </si>
  <si>
    <t>4 à 6 années</t>
  </si>
  <si>
    <t>7 à 9 années</t>
  </si>
  <si>
    <t>10 années</t>
  </si>
  <si>
    <t>RSA non majoré</t>
  </si>
  <si>
    <t>Absence des minima sociaux au 31 décembre 2015</t>
  </si>
  <si>
    <t>0 année</t>
  </si>
  <si>
    <t xml:space="preserve">Nombre cumulé d’années de présence </t>
  </si>
  <si>
    <t>Ancienneté dans les minima</t>
  </si>
  <si>
    <t>Tableau 3 • Instabilité dans les minima entre 2006 et 2016, selon le minimum social perçu au 31 décembre 2016</t>
  </si>
  <si>
    <t>Tableau 1 • Part des bénéficiaires présents dans un minimum social au 31 décembre 2016, selon leur passé dans les minima</t>
  </si>
  <si>
    <t>Tableau 2 • Répartition des bénéficiaires d’un minimum d’insertion au 31 décembre 2016, selon le nombre de fois où ils ont perçu un minimum entre 2006 et 2015 et leur ancienneté dans les minima</t>
  </si>
  <si>
    <t>Graphique 1 • Proportion et parcours dans les minima des bénéficiaires d’un minimum social d’insertion au 31 décembre 2016 qui ne le percevaient pas fin 2015</t>
  </si>
  <si>
    <t>Lecture &gt; Parmi les bénéficiaires du RSA non majoré âgés de 35 à 64 ans au 31 décembre 2016, 6,8 % n’avaient jamais perçu de minimum social d’insertion (RSA socle majoré ou non majoré, RMI, API, ASS, AAH) entre 2006 et 2015 et 16,6% ne percevaient pas de minima sociaux fin 2015. Au 31 décembre 2016, les bénéficiaires du RSA non majoré ont perçu un minimum social, en moyenne, 5,7 fois entre 2006 et 2015 et leur dernière période de perception est en moyenne longue de 4,4 ans.</t>
  </si>
  <si>
    <t>Champ &gt; France. Situations examinées au 31 décembre de chaque année. Seules les personnes âgées de 35 ans à 64 ans au 31 décembre 2016 ont été prises en compte, de sorte que les bénéficiaires suivis aient au moins 25 ans en 2006 (en règle générale, âge d’ouverture des droits au RSA et au RMI).</t>
  </si>
  <si>
    <t>Source &gt; DREES, ENIACRAMS.</t>
  </si>
  <si>
    <t>Moyenne (en années)</t>
  </si>
  <si>
    <t>Nombre d’années moyen de non-perception d’un minimum social depuis la première perception pour les allocataires ayant 2 périodes de perception continue ou plus (entre 2006 et 2014)</t>
  </si>
  <si>
    <t>Note &gt; Percevoir de manière continue un minimum social sur une période signifie, dans ce tableau, que la personne a reçu au moins un minimum social à la fin de chaque année de la période, le ou les minima perçus n’étant pas forcément les mêmes chaque fin d’année.</t>
  </si>
  <si>
    <t>Lecture &gt; 20 % des bénéficiaires du RSA non majoré âgés de 35 à 64 ans au 31 décembre 2016 ont perçu continûment un minimum social (parmi le RSA, le RMI, l’API, l’ASS et l’AAH) depuis 2006. 37 % en ont perçu continûment un depuis leur première année de perception d’un minimum au cours de la période 2007-2016. 32 % ont connu deux périodes de perception distinctes, c’est-à-dire qu’entre 2006 et 2016, ils sont passés d’une situation où, pour la première fois depuis 2006, ils percevaient un minimum social à une situation où ils n’en ont pas perçu, puis à une nouvelle période de perception d’un minimum (période encore en cours fin 2016). Depuis leur première perception d’un minimum social entre 2006 et 2014, les bénéficiaires du RSA non majoré ayant eu au moins deux périodes de perception continue de minima sociaux ont été absents des minima sociaux en moyenne 1,8 an.</t>
  </si>
  <si>
    <t>Champ &gt; France. Situations examinées au 31 décembre de chaque année. Seules les personnes âgées de 35 à 64 ans au 31 décembre 2016 ont été prises en compte, de sorte que les bénéficiaires suivis aient au moins 25 ans en 2006 (en règle générale, âge d’ouverture des droits au RSA et au RMI).</t>
  </si>
  <si>
    <t>Note &gt; Le nombre cumulé d’années de présence et l’ancienneté dans les minima portent sur la période 2006-2015, et sont donc bornés à dix années au maximum. L’ancienneté est définie comme le nombre d’années de présence continue dans les minima, appréciée chaque fin d’année précédant le 31 décembre 2016. Elle est par exemple de 1 an  si le bénéficiaire fin 2016 percevait déjà un minimum fin 2015 mais pas fin 2014 (quel soit le nombre de perceptions entre 2006 et 2013).</t>
  </si>
  <si>
    <t>Tableau 4 • Nombre moyen d’années et de périodes continues de perception des minima sociaux, et d’années de non-perception après une première perception, entre 2006 et 2015, selon l’âge, la situation familiale et le minimum social perçu au 31 décembre 2016</t>
  </si>
  <si>
    <t>d’années de perception</t>
  </si>
  <si>
    <t xml:space="preserve">de périodes continues </t>
  </si>
  <si>
    <t>de perception</t>
  </si>
  <si>
    <t>d’années de non perception d’un minimum social¹</t>
  </si>
  <si>
    <t>Nombre moyen</t>
  </si>
  <si>
    <t>Lecture &gt; 33,5 % des bénéficiaires d’un minimum social d’insertion âgés de moins de 25 ans au 31 décembre 2016 n’étaient pas bénéficiaires de ce minimum fin 2015 : 29,8 % n’ont jamais bénéficié d’un minimum social entre 2006 et 2015, 3,6 % n’ont pas bénéficié d’un minimum en 2015 mais en ont perçu un au moins une fin d’année entre fin 2006 et fin 2014 et 0,1 % étaient bénéficiaires, fin 2015, d’un minimum autre que celui perçu fin 2016.</t>
  </si>
  <si>
    <t>Champ &gt; France. Situations examinées au 31 décembre de chaque année.</t>
  </si>
  <si>
    <t>Note &gt; Les données utilisées ne permettent pas de savoir si la personne a été bénéficiaire à d’autres moments de l’année que fin décembre.</t>
  </si>
  <si>
    <t>Lecture &gt; 20,5 % des bénéficiaires du RSA non majoré âgés de 35 à 64 ans au 31 décembre 2016 ne le percevaient pas un an auparavant. 9,2 % perçoivent ce dispositif pour la première fois depuis dix ans. 16,6 % ne percevaient aucun minimum d’insertion (RSA socle, RMI, API, ASS, AAH) au 31 décembre 2015, 6,8 % n’ont perçu aucun minimum d’insertion  de 2006 à 2015.</t>
  </si>
  <si>
    <t>1. Calculé à partir de la première perception et sur le champ des allocataires ayant au moins deux périodes disjointes de perception en continu.</t>
  </si>
  <si>
    <t>Lecture &gt; Les bénéficiaires du RSA non majoré âgés de 35 à 44 ans au 31 décembre 2016 ont perçu en moyenne 5,4 fois un minimum social en fin d’année entre 2006 et 2015. Ils ont en moyenne eu 1,6 période continue de perception et, pour ceux ayant au moins deux périodes de perception continue, 1,7 année de non-perception après une première perception.</t>
  </si>
  <si>
    <t>Champ &gt; France. Situations examinées au 31 décembre de chaque année. Seules les personnes âgées de 35 à 64 ans au 31 décembre 2016 ont été prises en compte, de sorte que les bénéficiaires suivis aient au moins 25 ans en 2006 (dans le cas général, âge d’ouverture des droits au RSA et au RMI).</t>
  </si>
  <si>
    <t>Tableau 5 • Part des bénéficiaires ayant déjà perçu un minimum social entre 2006 et 2015 parmi ceux présents dans un dispositif au 31 décembre 2016</t>
  </si>
  <si>
    <t>Note &gt; La somme des quatre dernières lignes de ce tableau n’est pas égale à la première ligne, dans la mesure où certains bénéficiaires ont pu percevoir différents minima sociaux par le passé.</t>
  </si>
  <si>
    <t>Lecture &gt; 93,2 % des bénéficiaires du RSA non majoré âgés de 35 à 64 ans au 31 décembre 2016 étaient déjà présents par le passé dans les minima sociaux. 90,8 % ont perçu au moins une fois le RMI ou le RSA socle non majoré entre 2006 et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</si>
</sst>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8"/>
      <color theme="1"/>
      <name val="Arial"/>
      <family val="2"/>
    </font>
    <font>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23">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s>
  <cellStyleXfs count="1">
    <xf numFmtId="0" fontId="0" fillId="0" borderId="0"/>
  </cellStyleXfs>
  <cellXfs count="83">
    <xf numFmtId="0" fontId="0" fillId="0" borderId="0" xfId="0"/>
    <xf numFmtId="164" fontId="2" fillId="0" borderId="2"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 fontId="2" fillId="0" borderId="14" xfId="0" applyNumberFormat="1" applyFont="1" applyFill="1" applyBorder="1" applyAlignment="1">
      <alignment horizontal="center" vertical="center" wrapText="1"/>
    </xf>
    <xf numFmtId="164" fontId="2" fillId="0" borderId="14" xfId="0" applyNumberFormat="1" applyFont="1" applyFill="1" applyBorder="1" applyAlignment="1">
      <alignment horizontal="center" vertical="center" wrapText="1"/>
    </xf>
    <xf numFmtId="164" fontId="2" fillId="0" borderId="13" xfId="0"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4" xfId="0" applyFont="1" applyFill="1" applyBorder="1" applyAlignment="1">
      <alignment vertical="center"/>
    </xf>
    <xf numFmtId="164" fontId="2" fillId="0" borderId="15" xfId="0" applyNumberFormat="1" applyFont="1" applyFill="1" applyBorder="1" applyAlignment="1">
      <alignment horizontal="center" vertical="center"/>
    </xf>
    <xf numFmtId="164" fontId="2" fillId="0" borderId="16" xfId="0" applyNumberFormat="1" applyFont="1" applyFill="1" applyBorder="1" applyAlignment="1">
      <alignment horizontal="center" vertical="center"/>
    </xf>
    <xf numFmtId="164" fontId="2" fillId="0" borderId="17" xfId="0" applyNumberFormat="1" applyFont="1" applyFill="1" applyBorder="1" applyAlignment="1">
      <alignment horizontal="center" vertical="center"/>
    </xf>
    <xf numFmtId="164" fontId="2" fillId="0" borderId="14" xfId="0" applyNumberFormat="1"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17" xfId="0" applyFont="1" applyFill="1" applyBorder="1" applyAlignment="1">
      <alignment vertical="center"/>
    </xf>
    <xf numFmtId="0" fontId="2" fillId="0" borderId="14" xfId="0" applyFont="1" applyFill="1" applyBorder="1" applyAlignment="1">
      <alignment horizontal="left" vertical="center"/>
    </xf>
    <xf numFmtId="0" fontId="1" fillId="0" borderId="4"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12" xfId="0" applyFont="1" applyFill="1" applyBorder="1" applyAlignment="1">
      <alignment vertical="center" wrapText="1"/>
    </xf>
    <xf numFmtId="164" fontId="2" fillId="0" borderId="9"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164" fontId="2" fillId="0" borderId="12" xfId="0" applyNumberFormat="1" applyFont="1" applyFill="1" applyBorder="1" applyAlignment="1">
      <alignment horizontal="center" vertical="center" wrapText="1"/>
    </xf>
    <xf numFmtId="164" fontId="2" fillId="0" borderId="6" xfId="0" applyNumberFormat="1" applyFont="1" applyFill="1" applyBorder="1" applyAlignment="1">
      <alignment horizontal="center" vertical="center" wrapText="1"/>
    </xf>
    <xf numFmtId="0" fontId="2" fillId="0" borderId="0" xfId="0" applyFont="1" applyFill="1" applyBorder="1" applyAlignment="1">
      <alignment vertical="center" wrapText="1"/>
    </xf>
    <xf numFmtId="164" fontId="2" fillId="0" borderId="10"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center" wrapText="1"/>
    </xf>
    <xf numFmtId="164" fontId="2" fillId="0" borderId="12" xfId="0" applyNumberFormat="1" applyFont="1" applyFill="1" applyBorder="1" applyAlignment="1">
      <alignment horizontal="center" vertical="center" wrapText="1"/>
    </xf>
    <xf numFmtId="164" fontId="2" fillId="0" borderId="6" xfId="0" applyNumberFormat="1" applyFont="1" applyFill="1" applyBorder="1" applyAlignment="1">
      <alignment horizontal="center" vertical="center" wrapText="1"/>
    </xf>
    <xf numFmtId="164" fontId="2" fillId="0" borderId="10" xfId="0"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13" xfId="0" applyNumberFormat="1" applyFont="1" applyFill="1" applyBorder="1" applyAlignment="1">
      <alignment horizontal="center" vertical="center" wrapText="1"/>
    </xf>
    <xf numFmtId="164" fontId="2" fillId="0" borderId="8" xfId="0" applyNumberFormat="1" applyFont="1" applyFill="1" applyBorder="1" applyAlignment="1">
      <alignment horizontal="center" vertical="center" wrapText="1"/>
    </xf>
    <xf numFmtId="164" fontId="2" fillId="0" borderId="10" xfId="0" applyNumberFormat="1" applyFont="1" applyFill="1" applyBorder="1" applyAlignment="1">
      <alignment horizontal="center" vertical="center"/>
    </xf>
    <xf numFmtId="0" fontId="2" fillId="0" borderId="13" xfId="0" applyFont="1" applyFill="1" applyBorder="1" applyAlignment="1">
      <alignment vertical="center" wrapText="1"/>
    </xf>
    <xf numFmtId="164" fontId="2" fillId="0" borderId="2" xfId="0" applyNumberFormat="1" applyFont="1" applyFill="1" applyBorder="1" applyAlignment="1">
      <alignment horizontal="center" vertical="center"/>
    </xf>
    <xf numFmtId="164" fontId="2" fillId="0" borderId="8" xfId="0" applyNumberFormat="1" applyFont="1" applyFill="1" applyBorder="1" applyAlignment="1">
      <alignment horizontal="center" vertical="center" wrapText="1"/>
    </xf>
    <xf numFmtId="0" fontId="2" fillId="0" borderId="14"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5" xfId="0" applyFont="1" applyFill="1" applyBorder="1" applyAlignment="1">
      <alignment horizontal="left" vertical="center" wrapText="1"/>
    </xf>
    <xf numFmtId="0" fontId="1" fillId="0" borderId="16" xfId="0" applyFont="1" applyFill="1" applyBorder="1" applyAlignment="1">
      <alignment horizontal="center" vertical="center" wrapText="1"/>
    </xf>
    <xf numFmtId="0" fontId="4" fillId="0" borderId="16" xfId="0" applyFont="1" applyFill="1" applyBorder="1" applyAlignment="1">
      <alignment horizontal="left" vertical="center" wrapText="1"/>
    </xf>
    <xf numFmtId="1" fontId="3" fillId="0" borderId="16" xfId="0" applyNumberFormat="1" applyFont="1" applyFill="1" applyBorder="1" applyAlignment="1">
      <alignment horizontal="right" vertical="center" wrapText="1"/>
    </xf>
    <xf numFmtId="0" fontId="1" fillId="0" borderId="14" xfId="0" applyFont="1" applyFill="1" applyBorder="1" applyAlignment="1">
      <alignment horizontal="left" vertical="center" wrapText="1"/>
    </xf>
    <xf numFmtId="0" fontId="1" fillId="0" borderId="17" xfId="0" applyFont="1" applyFill="1" applyBorder="1" applyAlignment="1">
      <alignment horizontal="center" vertical="center" wrapText="1"/>
    </xf>
    <xf numFmtId="0" fontId="1" fillId="0" borderId="17" xfId="0" applyFont="1" applyFill="1" applyBorder="1" applyAlignment="1">
      <alignment horizontal="left" vertical="center" wrapText="1"/>
    </xf>
    <xf numFmtId="0" fontId="2" fillId="0" borderId="0" xfId="0" applyFont="1" applyFill="1" applyAlignment="1">
      <alignment horizontal="right" vertical="center" wrapText="1"/>
    </xf>
    <xf numFmtId="0" fontId="2" fillId="0" borderId="14" xfId="0" applyFont="1" applyFill="1" applyBorder="1" applyAlignment="1">
      <alignment horizontal="left" vertical="center" wrapText="1"/>
    </xf>
    <xf numFmtId="1" fontId="2" fillId="0" borderId="0" xfId="0" applyNumberFormat="1" applyFont="1" applyFill="1" applyAlignment="1">
      <alignment vertical="center"/>
    </xf>
    <xf numFmtId="164" fontId="2" fillId="0" borderId="0" xfId="0" applyNumberFormat="1" applyFont="1" applyFill="1" applyAlignment="1">
      <alignment vertical="center"/>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0"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20"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0" xfId="0" applyFont="1" applyFill="1" applyBorder="1" applyAlignment="1">
      <alignment horizontal="left" vertical="center" wrapText="1"/>
    </xf>
    <xf numFmtId="1" fontId="2" fillId="0" borderId="15" xfId="0" applyNumberFormat="1" applyFont="1" applyFill="1" applyBorder="1" applyAlignment="1">
      <alignment horizontal="center" vertical="center" wrapText="1"/>
    </xf>
    <xf numFmtId="1" fontId="1" fillId="0" borderId="17"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4" xfId="0" applyFont="1" applyFill="1" applyBorder="1" applyAlignment="1">
      <alignment vertical="center"/>
    </xf>
    <xf numFmtId="0" fontId="1" fillId="0" borderId="0" xfId="0" applyFont="1" applyFill="1" applyAlignment="1">
      <alignment horizontal="left" vertical="center"/>
    </xf>
    <xf numFmtId="0" fontId="1" fillId="0" borderId="0"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3"/>
  <sheetViews>
    <sheetView showGridLines="0" tabSelected="1" zoomScaleNormal="100" workbookViewId="0"/>
  </sheetViews>
  <sheetFormatPr baseColWidth="10" defaultRowHeight="11.25" x14ac:dyDescent="0.25"/>
  <cols>
    <col min="1" max="1" width="3.7109375" style="15" customWidth="1"/>
    <col min="2" max="2" width="15.140625" style="15" customWidth="1"/>
    <col min="3" max="3" width="43" style="15" customWidth="1"/>
    <col min="4" max="4" width="48.42578125" style="15" customWidth="1"/>
    <col min="5" max="5" width="44" style="15" customWidth="1"/>
    <col min="6" max="16384" width="11.42578125" style="15"/>
  </cols>
  <sheetData>
    <row r="1" spans="2:6" s="15" customFormat="1" ht="15" customHeight="1" x14ac:dyDescent="0.25">
      <c r="B1" s="63" t="s">
        <v>46</v>
      </c>
      <c r="C1" s="63"/>
      <c r="D1" s="63"/>
      <c r="E1" s="63"/>
      <c r="F1" s="64"/>
    </row>
    <row r="2" spans="2:6" s="15" customFormat="1" x14ac:dyDescent="0.25">
      <c r="B2" s="65"/>
      <c r="C2" s="65"/>
      <c r="D2" s="65"/>
      <c r="E2" s="65"/>
      <c r="F2" s="64"/>
    </row>
    <row r="3" spans="2:6" s="15" customFormat="1" x14ac:dyDescent="0.25">
      <c r="C3" s="15" t="s">
        <v>10</v>
      </c>
      <c r="E3" s="16" t="s">
        <v>3</v>
      </c>
    </row>
    <row r="4" spans="2:6" s="15" customFormat="1" ht="41.25" customHeight="1" x14ac:dyDescent="0.25">
      <c r="B4" s="10"/>
      <c r="C4" s="50" t="s">
        <v>18</v>
      </c>
      <c r="D4" s="50" t="s">
        <v>19</v>
      </c>
      <c r="E4" s="50" t="s">
        <v>20</v>
      </c>
    </row>
    <row r="5" spans="2:6" s="15" customFormat="1" x14ac:dyDescent="0.25">
      <c r="B5" s="17" t="s">
        <v>11</v>
      </c>
      <c r="C5" s="11">
        <v>0.13</v>
      </c>
      <c r="D5" s="11">
        <v>3.59</v>
      </c>
      <c r="E5" s="11">
        <v>29.81</v>
      </c>
    </row>
    <row r="6" spans="2:6" s="15" customFormat="1" x14ac:dyDescent="0.25">
      <c r="B6" s="18" t="s">
        <v>12</v>
      </c>
      <c r="C6" s="12">
        <v>0.67</v>
      </c>
      <c r="D6" s="12">
        <v>6.81</v>
      </c>
      <c r="E6" s="12">
        <v>23.75</v>
      </c>
    </row>
    <row r="7" spans="2:6" s="15" customFormat="1" x14ac:dyDescent="0.25">
      <c r="B7" s="18" t="s">
        <v>13</v>
      </c>
      <c r="C7" s="12">
        <v>1.37</v>
      </c>
      <c r="D7" s="12">
        <v>10.82</v>
      </c>
      <c r="E7" s="12">
        <v>10.54</v>
      </c>
    </row>
    <row r="8" spans="2:6" s="15" customFormat="1" x14ac:dyDescent="0.25">
      <c r="B8" s="19" t="s">
        <v>14</v>
      </c>
      <c r="C8" s="13">
        <v>2.17</v>
      </c>
      <c r="D8" s="13">
        <v>8.08</v>
      </c>
      <c r="E8" s="13">
        <v>7.27</v>
      </c>
    </row>
    <row r="9" spans="2:6" s="15" customFormat="1" x14ac:dyDescent="0.25">
      <c r="B9" s="10" t="s">
        <v>8</v>
      </c>
      <c r="C9" s="14">
        <v>1.76</v>
      </c>
      <c r="D9" s="14">
        <v>8.0399999999999991</v>
      </c>
      <c r="E9" s="14">
        <v>11.07</v>
      </c>
    </row>
    <row r="11" spans="2:6" s="15" customFormat="1" x14ac:dyDescent="0.25">
      <c r="B11" s="15" t="s">
        <v>62</v>
      </c>
    </row>
    <row r="12" spans="2:6" s="15" customFormat="1" x14ac:dyDescent="0.25">
      <c r="B12" s="15" t="s">
        <v>63</v>
      </c>
    </row>
    <row r="13" spans="2:6" s="15" customFormat="1" x14ac:dyDescent="0.25">
      <c r="B13" s="15" t="s">
        <v>49</v>
      </c>
    </row>
  </sheetData>
  <mergeCells count="1">
    <mergeCell ref="B1:E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zoomScaleNormal="100" workbookViewId="0"/>
  </sheetViews>
  <sheetFormatPr baseColWidth="10" defaultRowHeight="11.25" x14ac:dyDescent="0.25"/>
  <cols>
    <col min="1" max="1" width="3.7109375" style="15" customWidth="1"/>
    <col min="2" max="2" width="44" style="15" customWidth="1"/>
    <col min="3" max="3" width="19.28515625" style="15" customWidth="1"/>
    <col min="4" max="4" width="12" style="15" customWidth="1"/>
    <col min="5" max="5" width="14.28515625" style="15" customWidth="1"/>
    <col min="6" max="6" width="8.42578125" style="15" bestFit="1" customWidth="1"/>
    <col min="7" max="7" width="6.85546875" style="15" bestFit="1" customWidth="1"/>
    <col min="8" max="9" width="9.85546875" style="15" customWidth="1"/>
    <col min="10" max="10" width="8" style="15" customWidth="1"/>
    <col min="11" max="11" width="8.42578125" style="15" bestFit="1" customWidth="1"/>
    <col min="12" max="12" width="6.85546875" style="15" bestFit="1" customWidth="1"/>
    <col min="13" max="13" width="6.5703125" style="15" bestFit="1" customWidth="1"/>
    <col min="14" max="16384" width="11.42578125" style="15"/>
  </cols>
  <sheetData>
    <row r="1" spans="1:18" ht="11.25" customHeight="1" x14ac:dyDescent="0.25">
      <c r="B1" s="81" t="s">
        <v>44</v>
      </c>
      <c r="C1" s="81"/>
      <c r="D1" s="81"/>
      <c r="E1" s="81"/>
      <c r="F1" s="81"/>
      <c r="G1" s="81"/>
      <c r="H1" s="81"/>
      <c r="I1" s="81"/>
      <c r="J1" s="81"/>
      <c r="K1" s="81"/>
      <c r="L1" s="81"/>
      <c r="M1" s="81"/>
      <c r="N1" s="81"/>
      <c r="O1" s="81"/>
      <c r="P1" s="81"/>
      <c r="Q1" s="81"/>
      <c r="R1" s="81"/>
    </row>
    <row r="2" spans="1:18" x14ac:dyDescent="0.25">
      <c r="B2" s="64"/>
      <c r="C2" s="64"/>
      <c r="D2" s="64"/>
      <c r="E2" s="64"/>
      <c r="F2" s="64"/>
      <c r="G2" s="64"/>
      <c r="H2" s="64"/>
      <c r="I2" s="64"/>
      <c r="J2" s="64"/>
      <c r="K2" s="64"/>
      <c r="L2" s="64"/>
    </row>
    <row r="3" spans="1:18" x14ac:dyDescent="0.25">
      <c r="A3" s="15" t="s">
        <v>10</v>
      </c>
      <c r="E3" s="16" t="s">
        <v>2</v>
      </c>
    </row>
    <row r="4" spans="1:18" ht="15.75" customHeight="1" x14ac:dyDescent="0.25">
      <c r="B4" s="50"/>
      <c r="C4" s="50" t="s">
        <v>38</v>
      </c>
      <c r="D4" s="50" t="s">
        <v>0</v>
      </c>
      <c r="E4" s="50" t="s">
        <v>1</v>
      </c>
    </row>
    <row r="5" spans="1:18" x14ac:dyDescent="0.25">
      <c r="B5" s="60" t="s">
        <v>16</v>
      </c>
      <c r="C5" s="3">
        <v>100</v>
      </c>
      <c r="D5" s="3">
        <v>100</v>
      </c>
      <c r="E5" s="3">
        <v>100</v>
      </c>
      <c r="G5" s="61"/>
    </row>
    <row r="6" spans="1:18" x14ac:dyDescent="0.25">
      <c r="B6" s="60" t="s">
        <v>17</v>
      </c>
      <c r="C6" s="4">
        <v>20.49</v>
      </c>
      <c r="D6" s="4">
        <v>27.04</v>
      </c>
      <c r="E6" s="4">
        <f>9.64</f>
        <v>9.64</v>
      </c>
      <c r="H6" s="62"/>
    </row>
    <row r="7" spans="1:18" x14ac:dyDescent="0.25">
      <c r="B7" s="60" t="s">
        <v>30</v>
      </c>
      <c r="C7" s="4">
        <v>9.24</v>
      </c>
      <c r="D7" s="4">
        <v>19.7</v>
      </c>
      <c r="E7" s="4">
        <v>6.8</v>
      </c>
    </row>
    <row r="8" spans="1:18" x14ac:dyDescent="0.25">
      <c r="B8" s="60" t="s">
        <v>39</v>
      </c>
      <c r="C8" s="14">
        <v>16.61</v>
      </c>
      <c r="D8" s="14">
        <v>25</v>
      </c>
      <c r="E8" s="14">
        <v>6.12</v>
      </c>
    </row>
    <row r="9" spans="1:18" x14ac:dyDescent="0.25">
      <c r="B9" s="60" t="s">
        <v>31</v>
      </c>
      <c r="C9" s="4">
        <v>6.78</v>
      </c>
      <c r="D9" s="4">
        <v>15.19</v>
      </c>
      <c r="E9" s="4">
        <v>2.63</v>
      </c>
    </row>
    <row r="11" spans="1:18" x14ac:dyDescent="0.25">
      <c r="B11" s="15" t="s">
        <v>64</v>
      </c>
    </row>
    <row r="12" spans="1:18" x14ac:dyDescent="0.25">
      <c r="B12" s="15" t="s">
        <v>65</v>
      </c>
    </row>
    <row r="13" spans="1:18" x14ac:dyDescent="0.25">
      <c r="B13" s="15" t="s">
        <v>48</v>
      </c>
    </row>
    <row r="14" spans="1:18" x14ac:dyDescent="0.25">
      <c r="B14" s="15" t="s">
        <v>49</v>
      </c>
    </row>
  </sheetData>
  <mergeCells count="1">
    <mergeCell ref="B1:R1"/>
  </mergeCells>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6"/>
  <sheetViews>
    <sheetView showGridLines="0" zoomScaleNormal="100" workbookViewId="0"/>
  </sheetViews>
  <sheetFormatPr baseColWidth="10" defaultRowHeight="11.25" x14ac:dyDescent="0.25"/>
  <cols>
    <col min="1" max="1" width="3.7109375" style="15" customWidth="1"/>
    <col min="2" max="2" width="19.5703125" style="15" customWidth="1"/>
    <col min="3" max="3" width="18.42578125" style="15" customWidth="1"/>
    <col min="4" max="4" width="18" style="15" customWidth="1"/>
    <col min="5" max="5" width="20.5703125" style="15" customWidth="1"/>
    <col min="6" max="6" width="17.140625" style="15" customWidth="1"/>
    <col min="7" max="7" width="18" style="15" customWidth="1"/>
    <col min="8" max="8" width="17.7109375" style="15" customWidth="1"/>
    <col min="9" max="16384" width="11.42578125" style="15"/>
  </cols>
  <sheetData>
    <row r="1" spans="2:8" s="15" customFormat="1" ht="15" customHeight="1" x14ac:dyDescent="0.25">
      <c r="B1" s="66" t="s">
        <v>45</v>
      </c>
      <c r="C1" s="66"/>
      <c r="D1" s="66"/>
      <c r="E1" s="66"/>
      <c r="F1" s="66"/>
      <c r="G1" s="66"/>
      <c r="H1" s="66"/>
    </row>
    <row r="2" spans="2:8" s="15" customFormat="1" ht="12" customHeight="1" x14ac:dyDescent="0.25">
      <c r="B2" s="66"/>
      <c r="C2" s="66"/>
      <c r="D2" s="66"/>
      <c r="E2" s="66"/>
      <c r="F2" s="66"/>
      <c r="G2" s="66"/>
      <c r="H2" s="66"/>
    </row>
    <row r="3" spans="2:8" s="15" customFormat="1" ht="12" customHeight="1" x14ac:dyDescent="0.25">
      <c r="B3" s="65"/>
      <c r="C3" s="65"/>
      <c r="D3" s="65"/>
      <c r="E3" s="65"/>
      <c r="F3" s="65"/>
      <c r="G3" s="65"/>
      <c r="H3" s="59" t="s">
        <v>3</v>
      </c>
    </row>
    <row r="4" spans="2:8" s="15" customFormat="1" ht="22.5" customHeight="1" x14ac:dyDescent="0.25">
      <c r="B4" s="78"/>
      <c r="C4" s="79" t="s">
        <v>38</v>
      </c>
      <c r="D4" s="79"/>
      <c r="E4" s="79" t="s">
        <v>0</v>
      </c>
      <c r="F4" s="79"/>
      <c r="G4" s="79" t="s">
        <v>1</v>
      </c>
      <c r="H4" s="79"/>
    </row>
    <row r="5" spans="2:8" s="15" customFormat="1" ht="33.75" x14ac:dyDescent="0.25">
      <c r="B5" s="78"/>
      <c r="C5" s="50" t="s">
        <v>41</v>
      </c>
      <c r="D5" s="50" t="s">
        <v>42</v>
      </c>
      <c r="E5" s="50" t="s">
        <v>41</v>
      </c>
      <c r="F5" s="50" t="s">
        <v>42</v>
      </c>
      <c r="G5" s="50" t="s">
        <v>41</v>
      </c>
      <c r="H5" s="50" t="s">
        <v>42</v>
      </c>
    </row>
    <row r="6" spans="2:8" s="15" customFormat="1" x14ac:dyDescent="0.25">
      <c r="B6" s="10" t="s">
        <v>40</v>
      </c>
      <c r="C6" s="14">
        <v>6.78</v>
      </c>
      <c r="D6" s="14">
        <v>16.61</v>
      </c>
      <c r="E6" s="14">
        <v>15.19</v>
      </c>
      <c r="F6" s="14">
        <v>25</v>
      </c>
      <c r="G6" s="14">
        <v>2.63</v>
      </c>
      <c r="H6" s="14">
        <v>6.12</v>
      </c>
    </row>
    <row r="7" spans="2:8" s="15" customFormat="1" x14ac:dyDescent="0.25">
      <c r="B7" s="10" t="s">
        <v>34</v>
      </c>
      <c r="C7" s="14">
        <v>23.96</v>
      </c>
      <c r="D7" s="14">
        <v>34.28</v>
      </c>
      <c r="E7" s="14">
        <v>38.739999999999995</v>
      </c>
      <c r="F7" s="14">
        <v>39.49</v>
      </c>
      <c r="G7" s="14">
        <v>9.73</v>
      </c>
      <c r="H7" s="14">
        <v>15.28</v>
      </c>
    </row>
    <row r="8" spans="2:8" s="15" customFormat="1" x14ac:dyDescent="0.25">
      <c r="B8" s="10" t="s">
        <v>35</v>
      </c>
      <c r="C8" s="14">
        <v>24.43</v>
      </c>
      <c r="D8" s="14">
        <v>18.62</v>
      </c>
      <c r="E8" s="14">
        <v>23.839999999999996</v>
      </c>
      <c r="F8" s="14">
        <v>18.7</v>
      </c>
      <c r="G8" s="14">
        <v>12.459999999999999</v>
      </c>
      <c r="H8" s="14">
        <v>13.09</v>
      </c>
    </row>
    <row r="9" spans="2:8" s="15" customFormat="1" x14ac:dyDescent="0.25">
      <c r="B9" s="10" t="s">
        <v>36</v>
      </c>
      <c r="C9" s="14">
        <v>24.700000000000003</v>
      </c>
      <c r="D9" s="14">
        <v>10.8</v>
      </c>
      <c r="E9" s="14">
        <v>13.209999999999999</v>
      </c>
      <c r="F9" s="14">
        <v>7.79</v>
      </c>
      <c r="G9" s="14">
        <v>20.299999999999997</v>
      </c>
      <c r="H9" s="14">
        <v>10.63</v>
      </c>
    </row>
    <row r="10" spans="2:8" s="15" customFormat="1" x14ac:dyDescent="0.25">
      <c r="B10" s="10" t="s">
        <v>37</v>
      </c>
      <c r="C10" s="14">
        <v>20.11</v>
      </c>
      <c r="D10" s="14">
        <v>20.11</v>
      </c>
      <c r="E10" s="14">
        <v>9.02</v>
      </c>
      <c r="F10" s="14">
        <v>9.02</v>
      </c>
      <c r="G10" s="14">
        <v>54.87</v>
      </c>
      <c r="H10" s="14">
        <v>54.87</v>
      </c>
    </row>
    <row r="11" spans="2:8" s="15" customFormat="1" x14ac:dyDescent="0.25">
      <c r="B11" s="80" t="s">
        <v>50</v>
      </c>
      <c r="C11" s="14">
        <v>5.6947999999999999</v>
      </c>
      <c r="D11" s="14">
        <v>4.3677999999999999</v>
      </c>
      <c r="E11" s="14">
        <v>3.8561000000000001</v>
      </c>
      <c r="F11" s="14">
        <v>3.1436606999999999</v>
      </c>
      <c r="G11" s="14">
        <v>7.9914999999999994</v>
      </c>
      <c r="H11" s="14">
        <v>7.2766444999999997</v>
      </c>
    </row>
    <row r="13" spans="2:8" s="15" customFormat="1" x14ac:dyDescent="0.25">
      <c r="B13" s="15" t="s">
        <v>55</v>
      </c>
    </row>
    <row r="14" spans="2:8" s="15" customFormat="1" x14ac:dyDescent="0.25">
      <c r="B14" s="15" t="s">
        <v>47</v>
      </c>
    </row>
    <row r="15" spans="2:8" s="15" customFormat="1" x14ac:dyDescent="0.25">
      <c r="B15" s="15" t="s">
        <v>48</v>
      </c>
    </row>
    <row r="16" spans="2:8" s="15" customFormat="1" x14ac:dyDescent="0.25">
      <c r="B16" s="15" t="s">
        <v>49</v>
      </c>
    </row>
  </sheetData>
  <mergeCells count="3">
    <mergeCell ref="G4:H4"/>
    <mergeCell ref="E4:F4"/>
    <mergeCell ref="C4:D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showGridLines="0" zoomScaleNormal="100" workbookViewId="0"/>
  </sheetViews>
  <sheetFormatPr baseColWidth="10" defaultRowHeight="11.25" x14ac:dyDescent="0.25"/>
  <cols>
    <col min="1" max="1" width="3.7109375" style="15" customWidth="1"/>
    <col min="2" max="2" width="28.5703125" style="15" customWidth="1"/>
    <col min="3" max="3" width="20.7109375" style="15" customWidth="1"/>
    <col min="4" max="4" width="11.28515625" style="15" customWidth="1"/>
    <col min="5" max="5" width="10.5703125" style="15" customWidth="1"/>
    <col min="6" max="6" width="8.7109375" style="15" customWidth="1"/>
    <col min="7" max="16384" width="11.42578125" style="15"/>
  </cols>
  <sheetData>
    <row r="1" spans="2:6" s="15" customFormat="1" x14ac:dyDescent="0.25">
      <c r="B1" s="66" t="s">
        <v>43</v>
      </c>
      <c r="C1" s="66"/>
      <c r="D1" s="66"/>
      <c r="E1" s="66"/>
      <c r="F1" s="66"/>
    </row>
    <row r="2" spans="2:6" s="15" customFormat="1" ht="16.5" customHeight="1" x14ac:dyDescent="0.25">
      <c r="B2" s="65"/>
      <c r="C2" s="65"/>
      <c r="D2" s="65"/>
      <c r="E2" s="65"/>
      <c r="F2" s="65"/>
    </row>
    <row r="3" spans="2:6" s="15" customFormat="1" x14ac:dyDescent="0.25">
      <c r="F3" s="16" t="s">
        <v>3</v>
      </c>
    </row>
    <row r="4" spans="2:6" s="15" customFormat="1" ht="22.5" x14ac:dyDescent="0.25">
      <c r="B4" s="49"/>
      <c r="C4" s="49"/>
      <c r="D4" s="50" t="s">
        <v>38</v>
      </c>
      <c r="E4" s="50" t="s">
        <v>0</v>
      </c>
      <c r="F4" s="50" t="s">
        <v>1</v>
      </c>
    </row>
    <row r="5" spans="2:6" s="15" customFormat="1" ht="15" customHeight="1" x14ac:dyDescent="0.25">
      <c r="B5" s="51" t="s">
        <v>21</v>
      </c>
      <c r="C5" s="52">
        <v>1</v>
      </c>
      <c r="D5" s="76">
        <f>20.11+36.76</f>
        <v>56.87</v>
      </c>
      <c r="E5" s="76">
        <f>9.02+59.24</f>
        <v>68.260000000000005</v>
      </c>
      <c r="F5" s="76">
        <f>54.87+24.52</f>
        <v>79.39</v>
      </c>
    </row>
    <row r="6" spans="2:6" s="15" customFormat="1" ht="31.5" x14ac:dyDescent="0.25">
      <c r="B6" s="53"/>
      <c r="C6" s="54" t="s">
        <v>32</v>
      </c>
      <c r="D6" s="55">
        <v>20.11</v>
      </c>
      <c r="E6" s="55">
        <v>9.02</v>
      </c>
      <c r="F6" s="55">
        <v>54.87</v>
      </c>
    </row>
    <row r="7" spans="2:6" s="15" customFormat="1" ht="31.5" x14ac:dyDescent="0.25">
      <c r="B7" s="53"/>
      <c r="C7" s="54" t="s">
        <v>33</v>
      </c>
      <c r="D7" s="55">
        <v>36.76</v>
      </c>
      <c r="E7" s="55">
        <v>59.24</v>
      </c>
      <c r="F7" s="55">
        <v>24.52</v>
      </c>
    </row>
    <row r="8" spans="2:6" s="15" customFormat="1" x14ac:dyDescent="0.25">
      <c r="B8" s="53"/>
      <c r="C8" s="56">
        <v>2</v>
      </c>
      <c r="D8" s="3">
        <f>16.26+15.92</f>
        <v>32.18</v>
      </c>
      <c r="E8" s="3">
        <f>7.7+17.72</f>
        <v>25.419999999999998</v>
      </c>
      <c r="F8" s="3">
        <f>10.88+6.26</f>
        <v>17.14</v>
      </c>
    </row>
    <row r="9" spans="2:6" s="15" customFormat="1" x14ac:dyDescent="0.25">
      <c r="B9" s="53"/>
      <c r="C9" s="56" t="s">
        <v>15</v>
      </c>
      <c r="D9" s="3">
        <v>10.91</v>
      </c>
      <c r="E9" s="3">
        <v>6.33</v>
      </c>
      <c r="F9" s="3">
        <f>3.47</f>
        <v>3.47</v>
      </c>
    </row>
    <row r="10" spans="2:6" s="15" customFormat="1" ht="13.5" customHeight="1" x14ac:dyDescent="0.25">
      <c r="B10" s="57"/>
      <c r="C10" s="58" t="s">
        <v>9</v>
      </c>
      <c r="D10" s="77">
        <f>D5+D8+D9</f>
        <v>99.96</v>
      </c>
      <c r="E10" s="77">
        <f t="shared" ref="E10:F10" si="0">E5+E8+E9</f>
        <v>100.01</v>
      </c>
      <c r="F10" s="77">
        <f t="shared" si="0"/>
        <v>100</v>
      </c>
    </row>
    <row r="11" spans="2:6" s="15" customFormat="1" ht="54" customHeight="1" x14ac:dyDescent="0.25">
      <c r="B11" s="57" t="s">
        <v>51</v>
      </c>
      <c r="C11" s="57"/>
      <c r="D11" s="4">
        <v>1.7777609000000001</v>
      </c>
      <c r="E11" s="4">
        <v>1.4737271000000001</v>
      </c>
      <c r="F11" s="4">
        <v>1.486456</v>
      </c>
    </row>
    <row r="13" spans="2:6" s="15" customFormat="1" x14ac:dyDescent="0.25">
      <c r="B13" s="15" t="s">
        <v>52</v>
      </c>
    </row>
    <row r="14" spans="2:6" s="15" customFormat="1" x14ac:dyDescent="0.25">
      <c r="B14" s="15" t="s">
        <v>53</v>
      </c>
    </row>
    <row r="15" spans="2:6" s="15" customFormat="1" x14ac:dyDescent="0.25">
      <c r="B15" s="15" t="s">
        <v>54</v>
      </c>
    </row>
    <row r="16" spans="2:6" s="15" customFormat="1" x14ac:dyDescent="0.25">
      <c r="B16" s="15" t="s">
        <v>49</v>
      </c>
    </row>
  </sheetData>
  <mergeCells count="3">
    <mergeCell ref="B5:B10"/>
    <mergeCell ref="B4:C4"/>
    <mergeCell ref="B11:C1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8"/>
  <sheetViews>
    <sheetView showGridLines="0" zoomScaleNormal="100" workbookViewId="0"/>
  </sheetViews>
  <sheetFormatPr baseColWidth="10" defaultRowHeight="11.25" x14ac:dyDescent="0.25"/>
  <cols>
    <col min="1" max="1" width="3.7109375" style="15" customWidth="1"/>
    <col min="2" max="2" width="7.5703125" style="15" customWidth="1"/>
    <col min="3" max="3" width="44.42578125" style="15" customWidth="1"/>
    <col min="4" max="6" width="10" style="15" bestFit="1" customWidth="1"/>
    <col min="7" max="7" width="15.140625" style="15" customWidth="1"/>
    <col min="8" max="8" width="14.42578125" style="15" customWidth="1"/>
    <col min="9" max="9" width="11.5703125" style="15" customWidth="1"/>
    <col min="10" max="10" width="11.140625" style="15" bestFit="1" customWidth="1"/>
    <col min="11" max="16384" width="11.42578125" style="15"/>
  </cols>
  <sheetData>
    <row r="1" spans="2:10" ht="31.5" customHeight="1" x14ac:dyDescent="0.25">
      <c r="B1" s="82" t="s">
        <v>56</v>
      </c>
      <c r="C1" s="82"/>
      <c r="D1" s="82"/>
      <c r="E1" s="82"/>
      <c r="F1" s="82"/>
      <c r="G1" s="82"/>
      <c r="H1" s="82"/>
      <c r="I1" s="82"/>
      <c r="J1" s="82"/>
    </row>
    <row r="2" spans="2:10" ht="31.5" customHeight="1" x14ac:dyDescent="0.25">
      <c r="B2" s="74"/>
      <c r="C2" s="74"/>
      <c r="D2" s="75"/>
      <c r="E2" s="75"/>
      <c r="F2" s="75"/>
      <c r="G2" s="75"/>
      <c r="H2" s="75"/>
      <c r="I2" s="75"/>
      <c r="J2" s="75"/>
    </row>
    <row r="3" spans="2:10" ht="29.25" customHeight="1" x14ac:dyDescent="0.25">
      <c r="B3" s="21" t="s">
        <v>61</v>
      </c>
      <c r="C3" s="22"/>
      <c r="D3" s="23" t="s">
        <v>26</v>
      </c>
      <c r="E3" s="24" t="s">
        <v>27</v>
      </c>
      <c r="F3" s="25" t="s">
        <v>28</v>
      </c>
      <c r="G3" s="23" t="s">
        <v>22</v>
      </c>
      <c r="H3" s="24" t="s">
        <v>23</v>
      </c>
      <c r="I3" s="24" t="s">
        <v>6</v>
      </c>
      <c r="J3" s="26" t="s">
        <v>7</v>
      </c>
    </row>
    <row r="4" spans="2:10" ht="15" customHeight="1" x14ac:dyDescent="0.25">
      <c r="B4" s="7" t="s">
        <v>38</v>
      </c>
      <c r="C4" s="27" t="s">
        <v>57</v>
      </c>
      <c r="D4" s="28">
        <v>5.3620260000000002</v>
      </c>
      <c r="E4" s="29">
        <v>5.7571700999999997</v>
      </c>
      <c r="F4" s="30">
        <v>6.2113367000000004</v>
      </c>
      <c r="G4" s="28">
        <v>6.1355222999999999</v>
      </c>
      <c r="H4" s="29">
        <v>5.9141994999999996</v>
      </c>
      <c r="I4" s="29">
        <v>5.0767737999999998</v>
      </c>
      <c r="J4" s="31">
        <v>4.9774390000000004</v>
      </c>
    </row>
    <row r="5" spans="2:10" x14ac:dyDescent="0.25">
      <c r="B5" s="8"/>
      <c r="C5" s="32" t="s">
        <v>58</v>
      </c>
      <c r="D5" s="33">
        <v>1.6237071999999999</v>
      </c>
      <c r="E5" s="34">
        <v>1.5514697</v>
      </c>
      <c r="F5" s="6">
        <v>1.4369913000000001</v>
      </c>
      <c r="G5" s="33">
        <v>1.6025305999999999</v>
      </c>
      <c r="H5" s="34">
        <v>1.552341</v>
      </c>
      <c r="I5" s="34">
        <v>1.5558019000000001</v>
      </c>
      <c r="J5" s="35">
        <v>1.4417682999999999</v>
      </c>
    </row>
    <row r="6" spans="2:10" x14ac:dyDescent="0.25">
      <c r="B6" s="8"/>
      <c r="C6" s="32" t="s">
        <v>59</v>
      </c>
      <c r="D6" s="33">
        <v>1.7070000000000001</v>
      </c>
      <c r="E6" s="34">
        <v>1.806</v>
      </c>
      <c r="F6" s="6">
        <v>1.897</v>
      </c>
      <c r="G6" s="33">
        <v>1.84954</v>
      </c>
      <c r="H6" s="2">
        <v>1.8053699999999999</v>
      </c>
      <c r="I6" s="2">
        <v>1.6644442500000001</v>
      </c>
      <c r="J6" s="35">
        <v>1.7267950000000001</v>
      </c>
    </row>
    <row r="7" spans="2:10" ht="15" customHeight="1" x14ac:dyDescent="0.25">
      <c r="B7" s="7" t="s">
        <v>0</v>
      </c>
      <c r="C7" s="27" t="s">
        <v>60</v>
      </c>
      <c r="D7" s="28">
        <v>3.0341665</v>
      </c>
      <c r="E7" s="29">
        <v>3.9557506999999998</v>
      </c>
      <c r="F7" s="30">
        <v>4.4235560999999999</v>
      </c>
      <c r="G7" s="36" t="s">
        <v>29</v>
      </c>
      <c r="H7" s="37"/>
      <c r="I7" s="37"/>
      <c r="J7" s="38"/>
    </row>
    <row r="8" spans="2:10" x14ac:dyDescent="0.25">
      <c r="B8" s="8"/>
      <c r="C8" s="32" t="s">
        <v>57</v>
      </c>
      <c r="D8" s="33">
        <v>1.4627379</v>
      </c>
      <c r="E8" s="34">
        <v>1.4065083</v>
      </c>
      <c r="F8" s="6">
        <v>1.3059645</v>
      </c>
      <c r="G8" s="39"/>
      <c r="H8" s="40"/>
      <c r="I8" s="40"/>
      <c r="J8" s="41"/>
    </row>
    <row r="9" spans="2:10" x14ac:dyDescent="0.25">
      <c r="B9" s="9"/>
      <c r="C9" s="32" t="s">
        <v>58</v>
      </c>
      <c r="D9" s="1">
        <v>1.4374226000000001</v>
      </c>
      <c r="E9" s="2">
        <v>1.5025987999999999</v>
      </c>
      <c r="F9" s="5">
        <v>1.4759475</v>
      </c>
      <c r="G9" s="42"/>
      <c r="H9" s="43"/>
      <c r="I9" s="43"/>
      <c r="J9" s="44"/>
    </row>
    <row r="10" spans="2:10" ht="15" customHeight="1" x14ac:dyDescent="0.25">
      <c r="B10" s="7" t="s">
        <v>1</v>
      </c>
      <c r="C10" s="27" t="s">
        <v>59</v>
      </c>
      <c r="D10" s="28">
        <v>8.0763292999999994</v>
      </c>
      <c r="E10" s="29">
        <v>7.9998319999999996</v>
      </c>
      <c r="F10" s="30">
        <v>7.9150632999999999</v>
      </c>
      <c r="G10" s="28">
        <v>7.3056546000000004</v>
      </c>
      <c r="H10" s="29">
        <v>8.4250012000000005</v>
      </c>
      <c r="I10" s="29">
        <v>6.8385803999999997</v>
      </c>
      <c r="J10" s="31">
        <v>7.1658723000000002</v>
      </c>
    </row>
    <row r="11" spans="2:10" x14ac:dyDescent="0.25">
      <c r="B11" s="8"/>
      <c r="C11" s="32" t="s">
        <v>60</v>
      </c>
      <c r="D11" s="45">
        <v>1.2689292000000001</v>
      </c>
      <c r="E11" s="34">
        <v>1.2405307999999999</v>
      </c>
      <c r="F11" s="6">
        <v>1.2255008999999999</v>
      </c>
      <c r="G11" s="33">
        <v>1.3209373</v>
      </c>
      <c r="H11" s="34">
        <v>1.2260477999999999</v>
      </c>
      <c r="I11" s="34">
        <v>1.3010876</v>
      </c>
      <c r="J11" s="35">
        <v>1.2423736999999999</v>
      </c>
    </row>
    <row r="12" spans="2:10" x14ac:dyDescent="0.25">
      <c r="B12" s="9"/>
      <c r="C12" s="46" t="s">
        <v>57</v>
      </c>
      <c r="D12" s="47">
        <v>1.4624999999999999</v>
      </c>
      <c r="E12" s="2">
        <v>1.4954733</v>
      </c>
      <c r="F12" s="5">
        <v>1.4979296</v>
      </c>
      <c r="G12" s="1">
        <v>1.5812619999999999</v>
      </c>
      <c r="H12" s="2">
        <v>1.4413180999999999</v>
      </c>
      <c r="I12" s="2">
        <v>1.6002304000000001</v>
      </c>
      <c r="J12" s="48">
        <v>1.5207851999999999</v>
      </c>
    </row>
    <row r="14" spans="2:10" x14ac:dyDescent="0.25">
      <c r="B14" s="15" t="s">
        <v>66</v>
      </c>
    </row>
    <row r="15" spans="2:10" x14ac:dyDescent="0.25">
      <c r="B15" s="15" t="s">
        <v>52</v>
      </c>
    </row>
    <row r="16" spans="2:10" x14ac:dyDescent="0.25">
      <c r="B16" s="15" t="s">
        <v>67</v>
      </c>
    </row>
    <row r="17" spans="2:2" x14ac:dyDescent="0.25">
      <c r="B17" s="15" t="s">
        <v>68</v>
      </c>
    </row>
    <row r="18" spans="2:2" x14ac:dyDescent="0.25">
      <c r="B18" s="15" t="s">
        <v>49</v>
      </c>
    </row>
  </sheetData>
  <mergeCells count="6">
    <mergeCell ref="B4:B6"/>
    <mergeCell ref="B1:J1"/>
    <mergeCell ref="B3:C3"/>
    <mergeCell ref="G7:J9"/>
    <mergeCell ref="B10:B12"/>
    <mergeCell ref="B7:B9"/>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5"/>
  <sheetViews>
    <sheetView showGridLines="0" zoomScaleNormal="100" workbookViewId="0"/>
  </sheetViews>
  <sheetFormatPr baseColWidth="10" defaultRowHeight="11.25" x14ac:dyDescent="0.25"/>
  <cols>
    <col min="1" max="1" width="3.7109375" style="15" customWidth="1"/>
    <col min="2" max="2" width="17.5703125" style="15" customWidth="1"/>
    <col min="3" max="3" width="33" style="15" customWidth="1"/>
    <col min="4" max="4" width="16.5703125" style="15" customWidth="1"/>
    <col min="5" max="16384" width="11.42578125" style="15"/>
  </cols>
  <sheetData>
    <row r="1" spans="2:6" s="15" customFormat="1" x14ac:dyDescent="0.25">
      <c r="B1" s="66" t="s">
        <v>69</v>
      </c>
      <c r="C1" s="66"/>
      <c r="D1" s="66"/>
      <c r="E1" s="66"/>
      <c r="F1" s="64"/>
    </row>
    <row r="2" spans="2:6" s="15" customFormat="1" x14ac:dyDescent="0.25">
      <c r="B2" s="64"/>
      <c r="C2" s="64"/>
      <c r="D2" s="64"/>
      <c r="E2" s="64"/>
      <c r="F2" s="64"/>
    </row>
    <row r="3" spans="2:6" s="15" customFormat="1" x14ac:dyDescent="0.25">
      <c r="F3" s="16" t="s">
        <v>3</v>
      </c>
    </row>
    <row r="4" spans="2:6" s="15" customFormat="1" x14ac:dyDescent="0.25">
      <c r="B4" s="20"/>
      <c r="C4" s="20"/>
      <c r="D4" s="50" t="s">
        <v>38</v>
      </c>
      <c r="E4" s="50" t="s">
        <v>0</v>
      </c>
      <c r="F4" s="50" t="s">
        <v>1</v>
      </c>
    </row>
    <row r="5" spans="2:6" s="15" customFormat="1" x14ac:dyDescent="0.25">
      <c r="B5" s="67" t="s">
        <v>25</v>
      </c>
      <c r="C5" s="68"/>
      <c r="D5" s="69"/>
      <c r="E5" s="70"/>
      <c r="F5" s="71"/>
    </row>
    <row r="6" spans="2:6" s="15" customFormat="1" x14ac:dyDescent="0.25">
      <c r="B6" s="72" t="s">
        <v>24</v>
      </c>
      <c r="C6" s="73"/>
      <c r="D6" s="4">
        <f>100-'Tab2'!C6</f>
        <v>93.22</v>
      </c>
      <c r="E6" s="4">
        <f>100-'Tab2'!E6</f>
        <v>84.81</v>
      </c>
      <c r="F6" s="4">
        <f>100-'Tab2'!G6</f>
        <v>97.37</v>
      </c>
    </row>
    <row r="7" spans="2:6" s="15" customFormat="1" x14ac:dyDescent="0.25">
      <c r="B7" s="72" t="s">
        <v>4</v>
      </c>
      <c r="C7" s="73"/>
      <c r="D7" s="4">
        <v>90.76</v>
      </c>
      <c r="E7" s="4">
        <v>22.2</v>
      </c>
      <c r="F7" s="4">
        <v>23.5</v>
      </c>
    </row>
    <row r="8" spans="2:6" s="15" customFormat="1" x14ac:dyDescent="0.25">
      <c r="B8" s="72" t="s">
        <v>5</v>
      </c>
      <c r="C8" s="73"/>
      <c r="D8" s="4">
        <v>16.91</v>
      </c>
      <c r="E8" s="4">
        <v>3.92</v>
      </c>
      <c r="F8" s="4">
        <v>2.68</v>
      </c>
    </row>
    <row r="9" spans="2:6" s="15" customFormat="1" x14ac:dyDescent="0.25">
      <c r="B9" s="72" t="s">
        <v>0</v>
      </c>
      <c r="C9" s="73"/>
      <c r="D9" s="4">
        <v>6.76</v>
      </c>
      <c r="E9" s="4">
        <v>80.3</v>
      </c>
      <c r="F9" s="4">
        <v>8.91</v>
      </c>
    </row>
    <row r="10" spans="2:6" s="15" customFormat="1" x14ac:dyDescent="0.25">
      <c r="B10" s="72" t="s">
        <v>1</v>
      </c>
      <c r="C10" s="73"/>
      <c r="D10" s="4">
        <v>1.45</v>
      </c>
      <c r="E10" s="4">
        <v>9.59</v>
      </c>
      <c r="F10" s="4">
        <v>93.2</v>
      </c>
    </row>
    <row r="11" spans="2:6" s="15" customFormat="1" x14ac:dyDescent="0.25"/>
    <row r="12" spans="2:6" s="15" customFormat="1" x14ac:dyDescent="0.25">
      <c r="B12" s="15" t="s">
        <v>70</v>
      </c>
    </row>
    <row r="13" spans="2:6" s="15" customFormat="1" x14ac:dyDescent="0.25">
      <c r="B13" s="15" t="s">
        <v>71</v>
      </c>
    </row>
    <row r="14" spans="2:6" s="15" customFormat="1" x14ac:dyDescent="0.25">
      <c r="B14" s="15" t="s">
        <v>68</v>
      </c>
    </row>
    <row r="15" spans="2:6" s="15" customFormat="1" x14ac:dyDescent="0.25">
      <c r="B15" s="15" t="s">
        <v>49</v>
      </c>
    </row>
    <row r="16" spans="2:6" s="15" customFormat="1" x14ac:dyDescent="0.25"/>
    <row r="17" s="15" customFormat="1" x14ac:dyDescent="0.25"/>
    <row r="18" s="15" customFormat="1" x14ac:dyDescent="0.25"/>
    <row r="19" s="15" customFormat="1" x14ac:dyDescent="0.25"/>
    <row r="20" s="15" customFormat="1" x14ac:dyDescent="0.25"/>
    <row r="22" s="15" customFormat="1" x14ac:dyDescent="0.25"/>
    <row r="23" s="15" customFormat="1" x14ac:dyDescent="0.25"/>
    <row r="24" s="15" customFormat="1" x14ac:dyDescent="0.25"/>
    <row r="25" s="15" customFormat="1" x14ac:dyDescent="0.25"/>
  </sheetData>
  <mergeCells count="8">
    <mergeCell ref="B6:C6"/>
    <mergeCell ref="B4:C4"/>
    <mergeCell ref="B5:C5"/>
    <mergeCell ref="B7:C7"/>
    <mergeCell ref="B8:C8"/>
    <mergeCell ref="B9:C9"/>
    <mergeCell ref="B10:C10"/>
    <mergeCell ref="D5:F5"/>
  </mergeCell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Graphique 1</vt:lpstr>
      <vt:lpstr>Tab1</vt:lpstr>
      <vt:lpstr>Tab2</vt:lpstr>
      <vt:lpstr>Tab3</vt:lpstr>
      <vt:lpstr>Tab4</vt:lpstr>
      <vt:lpstr>Tab5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2018-08-07T12:30:39Z</dcterms:modified>
</cp:coreProperties>
</file>