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C:\Users\Bob and Math\Desktop\Etablissements de sante 2021\Tableaux Excel\VALIDES\"/>
    </mc:Choice>
  </mc:AlternateContent>
  <xr:revisionPtr revIDLastSave="0" documentId="13_ncr:1_{5A20AEDC-39A8-4A01-BB84-4943CE6F8E6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ES2021_F19_SSR_patientele_Tab1" sheetId="1" r:id="rId1"/>
    <sheet name="ES2021_F19_SSR_patientele_Gr1" sheetId="2" r:id="rId2"/>
    <sheet name="ES2021_F19_SSR_patientele_Tab2" sheetId="4" r:id="rId3"/>
    <sheet name="ES2021_F19_SSR_patientele_Gr2" sheetId="6" r:id="rId4"/>
  </sheets>
  <definedNames>
    <definedName name="total_patient_etab07" localSheetId="3">#REF!</definedName>
    <definedName name="total_patient_etab07" localSheetId="2">#REF!</definedName>
    <definedName name="total_patient_etab07">#REF!</definedName>
    <definedName name="_xlnm.Print_Area" localSheetId="2">ES2021_F19_SSR_patientele_Tab2!$B$1:$D$2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6" l="1"/>
  <c r="E5" i="6" s="1"/>
  <c r="C31" i="6"/>
  <c r="C7" i="6" s="1"/>
  <c r="D31" i="6"/>
  <c r="D5" i="6" s="1"/>
  <c r="C8" i="1"/>
  <c r="D6" i="1" s="1"/>
  <c r="C31" i="4"/>
  <c r="J8" i="1"/>
  <c r="K6" i="1" s="1"/>
  <c r="G8" i="1"/>
  <c r="H6" i="1" s="1"/>
  <c r="D8" i="6" l="1"/>
  <c r="E11" i="6"/>
  <c r="D12" i="6"/>
  <c r="E8" i="6"/>
  <c r="D7" i="6"/>
  <c r="D14" i="6"/>
  <c r="D9" i="6"/>
  <c r="E9" i="6"/>
  <c r="H7" i="1"/>
  <c r="D11" i="6"/>
  <c r="D6" i="4"/>
  <c r="D18" i="4"/>
  <c r="K7" i="1"/>
  <c r="D15" i="6"/>
  <c r="E7" i="6"/>
  <c r="E10" i="6"/>
  <c r="E15" i="6"/>
  <c r="D6" i="6"/>
  <c r="C13" i="6"/>
  <c r="E12" i="6"/>
  <c r="C6" i="6"/>
  <c r="D13" i="6"/>
  <c r="D10" i="6"/>
  <c r="C10" i="6"/>
  <c r="E13" i="6"/>
  <c r="E6" i="6"/>
  <c r="E14" i="6"/>
  <c r="C5" i="6"/>
  <c r="C11" i="6"/>
  <c r="C9" i="6"/>
  <c r="C15" i="6"/>
  <c r="D7" i="1"/>
  <c r="C12" i="6"/>
  <c r="C14" i="6"/>
  <c r="C8" i="6"/>
  <c r="D31" i="4"/>
  <c r="D27" i="4"/>
  <c r="D23" i="4"/>
  <c r="D19" i="4"/>
  <c r="D15" i="4"/>
  <c r="D11" i="4"/>
  <c r="D7" i="4"/>
  <c r="D29" i="4"/>
  <c r="D25" i="4"/>
  <c r="D21" i="4"/>
  <c r="D17" i="4"/>
  <c r="D13" i="4"/>
  <c r="D9" i="4"/>
  <c r="D5" i="4"/>
  <c r="D28" i="4"/>
  <c r="D24" i="4"/>
  <c r="D20" i="4"/>
  <c r="D16" i="4"/>
  <c r="D12" i="4"/>
  <c r="D8" i="4"/>
  <c r="D30" i="4"/>
  <c r="D26" i="4"/>
  <c r="D22" i="4"/>
  <c r="D14" i="4"/>
  <c r="D10" i="4"/>
</calcChain>
</file>

<file path=xl/sharedStrings.xml><?xml version="1.0" encoding="utf-8"?>
<sst xmlns="http://schemas.openxmlformats.org/spreadsheetml/2006/main" count="110" uniqueCount="95">
  <si>
    <t>Ensemble des séjours</t>
  </si>
  <si>
    <t>Ensemble</t>
  </si>
  <si>
    <t>Nombre de séjours (en milliers)</t>
  </si>
  <si>
    <r>
      <t>Âge moyen (à l'admission)</t>
    </r>
    <r>
      <rPr>
        <sz val="8"/>
        <color indexed="8"/>
        <rFont val="Arial"/>
        <family val="2"/>
      </rPr>
      <t/>
    </r>
  </si>
  <si>
    <t>Hommes</t>
  </si>
  <si>
    <t>Femmes</t>
  </si>
  <si>
    <t>Niveau de dépendance</t>
  </si>
  <si>
    <t>Tous types d'hospitalisation</t>
  </si>
  <si>
    <t>Hospitalisation complète</t>
  </si>
  <si>
    <t>Hospitalisation partielle</t>
  </si>
  <si>
    <t>Admission</t>
  </si>
  <si>
    <t>Sortie</t>
  </si>
  <si>
    <t xml:space="preserve">Autonomie / très faible dépendance </t>
  </si>
  <si>
    <t>Dépendance faible</t>
  </si>
  <si>
    <t>Dépendance moyenne</t>
  </si>
  <si>
    <t>Dépendance forte ou complète</t>
  </si>
  <si>
    <t>Part de la pathologie (en %)</t>
  </si>
  <si>
    <t>Part des séjours en hospitalisation complète (en %)</t>
  </si>
  <si>
    <t>Tous les âges</t>
  </si>
  <si>
    <t xml:space="preserve">Séjours des 18-34 ans </t>
  </si>
  <si>
    <t>Séjours des 35-69 ans</t>
  </si>
  <si>
    <t xml:space="preserve">Séjours des 70-84 ans </t>
  </si>
  <si>
    <t>Séjours des 85 ou plus</t>
  </si>
  <si>
    <t>Affection de l'appareil cardio-vasculaire, dont :</t>
  </si>
  <si>
    <t>Affections de l'appareil respiratoire</t>
  </si>
  <si>
    <t xml:space="preserve">Affections du système digestif, métabolique et endocrinien, dont : </t>
  </si>
  <si>
    <t>Lésions traumatiques, empoisonnements et certaines autres conséquences de causes externes, dont :</t>
  </si>
  <si>
    <t>Maladies du système nerveux, dont :</t>
  </si>
  <si>
    <t>Symptômes, signes et résultats anormaux d'examens cliniques et de laboratoire, non classés ailleurs, dont :</t>
  </si>
  <si>
    <t>Troubles mentaux, dont :</t>
  </si>
  <si>
    <t xml:space="preserve">Tumeurs malignes, dont : </t>
  </si>
  <si>
    <t>Non précisé</t>
  </si>
  <si>
    <t>Total</t>
  </si>
  <si>
    <t>cardiopathies ischémiques</t>
  </si>
  <si>
    <t>insuffisance cardiaque</t>
  </si>
  <si>
    <t>atteintes non rhumatismales des valvules cardiaques</t>
  </si>
  <si>
    <t>diabète</t>
  </si>
  <si>
    <t>obésité et autres excès d'apport</t>
  </si>
  <si>
    <t>lésions traumatiques</t>
  </si>
  <si>
    <t>paralysies cérébrales et autres syndrômes paralytiques</t>
  </si>
  <si>
    <t>arthropathies</t>
  </si>
  <si>
    <t>chutes, anomalies de la démarche et de la motilité</t>
  </si>
  <si>
    <t>démences (y compris maladie d'Alzheimer)</t>
  </si>
  <si>
    <t>troubles mentaux et du comportement liées à la consommation d'alcool ou de substance psychoactives</t>
  </si>
  <si>
    <t>organes digestifs</t>
  </si>
  <si>
    <t>tumeurs malignes de sièges mal définis, secondaires et non précisés</t>
  </si>
  <si>
    <t>organes respiratoires et intrathoraciques</t>
  </si>
  <si>
    <t>Nombre de séjours (en %)</t>
  </si>
  <si>
    <t>M : non classe</t>
  </si>
  <si>
    <t>Établissements publics</t>
  </si>
  <si>
    <t>Établissements privé à but lucratif</t>
  </si>
  <si>
    <t>Établissements privés à but non lucratif</t>
  </si>
  <si>
    <t>Maladies du système ostéo-articulaire, des muscles et du tissu conjonctif</t>
  </si>
  <si>
    <t>Lésions traumatiques, empoisonnements et certaines autres conséquences de causes externes</t>
  </si>
  <si>
    <t>Maladies du système nerveux</t>
  </si>
  <si>
    <t>Troubles mentaux et du comportement</t>
  </si>
  <si>
    <t>Autres pathologies</t>
  </si>
  <si>
    <t>Affections du système digestif, métabolique et endocrinien</t>
  </si>
  <si>
    <t>Tumeurs malignes</t>
  </si>
  <si>
    <t>Séjours d'hospitalisation complète</t>
  </si>
  <si>
    <t>Séjours d'hospitalisation partielle</t>
  </si>
  <si>
    <t>K : autres pathologies</t>
  </si>
  <si>
    <t>H : Tumeurs malignes</t>
  </si>
  <si>
    <t>G : Affections du système digestif, métabolique et endocrinien</t>
  </si>
  <si>
    <t>E : Troubles mentaux et du comportement</t>
  </si>
  <si>
    <t>F : Maladies du système nerveux</t>
  </si>
  <si>
    <t>A : Maladies du système ostéo-articulaire, des muscles et du tissu conjonctif</t>
  </si>
  <si>
    <t>B : Lésions traumatiques, empoisonnements et certaines autres conséquences de causes externes</t>
  </si>
  <si>
    <t>HC</t>
  </si>
  <si>
    <t>Classe de morbidité</t>
  </si>
  <si>
    <t>Nombre de séjours :</t>
  </si>
  <si>
    <t>I : Affections de l'appareil respiratoire</t>
  </si>
  <si>
    <t>Maladies du système ostéo-articulaire, des muscles et du tissu conjonctif, dont :</t>
  </si>
  <si>
    <r>
      <t>Âge moyen
(à l'admission)</t>
    </r>
    <r>
      <rPr>
        <sz val="8"/>
        <color indexed="8"/>
        <rFont val="Arial"/>
        <family val="2"/>
      </rPr>
      <t/>
    </r>
  </si>
  <si>
    <t>Nombre de séjours
(en milliers)</t>
  </si>
  <si>
    <t>Séjours des moins de 18 ans</t>
  </si>
  <si>
    <t>En %</t>
  </si>
  <si>
    <t>D : Symptômes, signes et résultats anormaux d''examens cliniques et de laboratoire, non classés ailleurs</t>
  </si>
  <si>
    <t>Symptômes, signes et résultats anormaux d'examens cliniques et de laboratoire, non classés ailleurs</t>
  </si>
  <si>
    <t>Âge moyen
(à l'admission)</t>
  </si>
  <si>
    <t>Graphique 2 - Répartition des séjours selon la morbidité enregistrée à l’admission et le statut juridique des établissements de SSR en 2019</t>
  </si>
  <si>
    <t xml:space="preserve"> </t>
  </si>
  <si>
    <r>
      <t>Champ &gt;</t>
    </r>
    <r>
      <rPr>
        <sz val="8"/>
        <rFont val="Arial"/>
        <family val="2"/>
      </rPr>
      <t xml:space="preserve"> France métropolitaine et DROM (incluant Saint-Martin, Saint-Barthélemy et Mayotte), y compris le SSA et les maisons d’enfants à caractère sanitaire (MECS) temporaires, tous types d’hospitalisation confondus.
</t>
    </r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ATIH, PMSI-SSR 2019, traitements DREES.</t>
    </r>
  </si>
  <si>
    <r>
      <rPr>
        <b/>
        <sz val="8"/>
        <color theme="1"/>
        <rFont val="Arial"/>
        <family val="2"/>
      </rPr>
      <t xml:space="preserve">Champ &gt; </t>
    </r>
    <r>
      <rPr>
        <sz val="8"/>
        <color theme="1"/>
        <rFont val="Arial"/>
        <family val="2"/>
      </rPr>
      <t xml:space="preserve">France métropolitaine et DROM (incluant Saint-Martin, Saint-Barthélemy et Mayotte), y compris le SSA et les maisons d’enfants à caractère sanitaire (MECS) temporaires, tous types d’hospitalisation confondus. 
</t>
    </r>
    <r>
      <rPr>
        <b/>
        <sz val="8"/>
        <color theme="1"/>
        <rFont val="Arial"/>
        <family val="2"/>
      </rPr>
      <t xml:space="preserve">Source &gt; </t>
    </r>
    <r>
      <rPr>
        <sz val="8"/>
        <color theme="1"/>
        <rFont val="Arial"/>
        <family val="2"/>
      </rPr>
      <t xml:space="preserve">ATIH, PMSI-SSR 2019, traitements DREES. </t>
    </r>
  </si>
  <si>
    <t>Tableau 1 - Nombre de séjours, âge moyen et âge médian à l'admission par sexe et type de séjour en 2019</t>
  </si>
  <si>
    <t>Tableau 2 - Répartition des séjours de SSR réalisés en 2019, selon la morbidité enregistrée à l’admission</t>
  </si>
  <si>
    <t>Morbidité à l'admission</t>
  </si>
  <si>
    <r>
      <t>maladies cérébrovasculaires</t>
    </r>
    <r>
      <rPr>
        <vertAlign val="superscript"/>
        <sz val="8"/>
        <color theme="1"/>
        <rFont val="Arial"/>
        <family val="2"/>
      </rPr>
      <t xml:space="preserve">1 </t>
    </r>
  </si>
  <si>
    <r>
      <t>Autres pathologies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</si>
  <si>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1. Y compris accidents ischémiques transitoires, syndromes vasculaires au cours de maladies cérébrovasculaires.
2. Affections des organes génito-urinaires, de la peau ; maladies infectieuses et parasitaires, du sang ; tumeurs bénignes, etc.
</t>
    </r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métropolitaine et DROM (incluant Saint-Martin, Saint-Barthélemy et Mayotte), y compris le SSA et les maisons d’enfants à caractère sanitaire (MECS) temporaires, tous types d’hospitalisation confondus.
</t>
    </r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ATIH, PMSI-SSR 2019, traitements DREES.
</t>
    </r>
  </si>
  <si>
    <t>Graphique 1 - Répartition des séjours selon le degré de dépendance globale des patients à l’admission et à la sortie, et le type d’hospitalisation, en 2019</t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</si>
  <si>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L’état de dépendance à la sortie est également renseigné pour les 2,4 % de patients décédés lors de leur hospitalisation. Ces patients sont inclus dans le graphique.
</t>
    </r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métropolitaine et DROM (incluant Saint-Martin, Saint-Barthélemy et Mayotte), y compris le SSA et les maisons d’enfants à caractère sanitaire (MECS) temporaires, tous types d’hospitalisation confondus.
</t>
    </r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ATIH, PMSI-SSR 2019, traitements DREES.</t>
    </r>
  </si>
  <si>
    <t>Âge médian 
(à l'admission)</t>
  </si>
  <si>
    <t>C : Affections de appareil cardio-vasculaire</t>
  </si>
  <si>
    <t>Affections de l'appareil cardio-vasculaire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</si>
</sst>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15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0" fontId="8" fillId="0" borderId="0"/>
    <xf numFmtId="0" fontId="5" fillId="0" borderId="0"/>
    <xf numFmtId="0" fontId="4" fillId="0" borderId="0"/>
    <xf numFmtId="9" fontId="8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 indent="4"/>
    </xf>
    <xf numFmtId="3" fontId="5" fillId="0" borderId="3" xfId="0" applyNumberFormat="1" applyFont="1" applyFill="1" applyBorder="1" applyAlignment="1">
      <alignment horizontal="right" vertical="center" indent="4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right" vertical="center" indent="5"/>
    </xf>
    <xf numFmtId="1" fontId="5" fillId="0" borderId="3" xfId="1" applyNumberFormat="1" applyFont="1" applyFill="1" applyBorder="1" applyAlignment="1">
      <alignment horizontal="right" vertical="center" indent="4"/>
    </xf>
    <xf numFmtId="49" fontId="2" fillId="0" borderId="8" xfId="0" applyNumberFormat="1" applyFont="1" applyFill="1" applyBorder="1" applyAlignment="1">
      <alignment horizontal="center" vertical="center" wrapText="1"/>
    </xf>
    <xf numFmtId="3" fontId="7" fillId="0" borderId="11" xfId="0" applyNumberFormat="1" applyFont="1" applyFill="1" applyBorder="1" applyAlignment="1">
      <alignment horizontal="right" vertical="center" indent="4"/>
    </xf>
    <xf numFmtId="1" fontId="7" fillId="0" borderId="11" xfId="1" applyNumberFormat="1" applyFont="1" applyFill="1" applyBorder="1" applyAlignment="1">
      <alignment horizontal="right" vertical="center" indent="4"/>
    </xf>
    <xf numFmtId="1" fontId="7" fillId="0" borderId="2" xfId="1" applyNumberFormat="1" applyFont="1" applyFill="1" applyBorder="1" applyAlignment="1">
      <alignment horizontal="right" vertical="center" indent="5"/>
    </xf>
    <xf numFmtId="49" fontId="2" fillId="0" borderId="1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indent="4"/>
    </xf>
    <xf numFmtId="3" fontId="5" fillId="0" borderId="11" xfId="0" applyNumberFormat="1" applyFont="1" applyFill="1" applyBorder="1" applyAlignment="1">
      <alignment horizontal="right" vertical="center" indent="4"/>
    </xf>
    <xf numFmtId="1" fontId="5" fillId="0" borderId="11" xfId="1" applyNumberFormat="1" applyFont="1" applyFill="1" applyBorder="1" applyAlignment="1">
      <alignment horizontal="right" vertical="center" indent="4"/>
    </xf>
    <xf numFmtId="1" fontId="5" fillId="0" borderId="2" xfId="1" applyNumberFormat="1" applyFont="1" applyFill="1" applyBorder="1" applyAlignment="1">
      <alignment horizontal="right" vertical="center" indent="5"/>
    </xf>
    <xf numFmtId="49" fontId="1" fillId="0" borderId="12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right" vertical="center" indent="4"/>
    </xf>
    <xf numFmtId="3" fontId="7" fillId="0" borderId="10" xfId="0" applyNumberFormat="1" applyFont="1" applyFill="1" applyBorder="1" applyAlignment="1">
      <alignment horizontal="right" vertical="center" indent="4"/>
    </xf>
    <xf numFmtId="1" fontId="5" fillId="0" borderId="1" xfId="1" applyNumberFormat="1" applyFont="1" applyFill="1" applyBorder="1" applyAlignment="1">
      <alignment horizontal="right" vertical="center" indent="4"/>
    </xf>
    <xf numFmtId="1" fontId="5" fillId="0" borderId="2" xfId="1" applyNumberFormat="1" applyFont="1" applyFill="1" applyBorder="1" applyAlignment="1">
      <alignment horizontal="right" vertical="center" indent="4"/>
    </xf>
    <xf numFmtId="1" fontId="7" fillId="0" borderId="2" xfId="1" applyNumberFormat="1" applyFont="1" applyFill="1" applyBorder="1" applyAlignment="1">
      <alignment horizontal="right" vertical="center" indent="4"/>
    </xf>
    <xf numFmtId="1" fontId="11" fillId="0" borderId="0" xfId="0" applyNumberFormat="1" applyFont="1" applyFill="1" applyBorder="1" applyAlignment="1">
      <alignment horizontal="right" vertical="center" indent="4"/>
    </xf>
    <xf numFmtId="1" fontId="10" fillId="0" borderId="4" xfId="0" applyNumberFormat="1" applyFont="1" applyFill="1" applyBorder="1" applyAlignment="1">
      <alignment horizontal="right" vertical="center" indent="12"/>
    </xf>
    <xf numFmtId="1" fontId="10" fillId="0" borderId="9" xfId="0" applyNumberFormat="1" applyFont="1" applyFill="1" applyBorder="1" applyAlignment="1">
      <alignment horizontal="right" vertical="center" indent="12"/>
    </xf>
    <xf numFmtId="1" fontId="11" fillId="0" borderId="3" xfId="0" applyNumberFormat="1" applyFont="1" applyFill="1" applyBorder="1" applyAlignment="1">
      <alignment horizontal="right" vertical="center" indent="12"/>
    </xf>
    <xf numFmtId="1" fontId="11" fillId="0" borderId="11" xfId="0" applyNumberFormat="1" applyFont="1" applyFill="1" applyBorder="1" applyAlignment="1">
      <alignment horizontal="right" vertical="center" indent="12"/>
    </xf>
    <xf numFmtId="1" fontId="10" fillId="0" borderId="4" xfId="0" applyNumberFormat="1" applyFont="1" applyFill="1" applyBorder="1" applyAlignment="1">
      <alignment horizontal="right" vertical="center" indent="4"/>
    </xf>
    <xf numFmtId="1" fontId="10" fillId="0" borderId="4" xfId="1" applyNumberFormat="1" applyFont="1" applyFill="1" applyBorder="1" applyAlignment="1">
      <alignment horizontal="right" vertical="center" indent="4"/>
    </xf>
    <xf numFmtId="1" fontId="10" fillId="0" borderId="0" xfId="0" applyNumberFormat="1" applyFont="1" applyFill="1" applyBorder="1" applyAlignment="1">
      <alignment horizontal="right" vertical="center" indent="4"/>
    </xf>
    <xf numFmtId="1" fontId="10" fillId="0" borderId="9" xfId="0" applyNumberFormat="1" applyFont="1" applyFill="1" applyBorder="1" applyAlignment="1">
      <alignment horizontal="right" vertical="center" indent="4"/>
    </xf>
    <xf numFmtId="1" fontId="11" fillId="0" borderId="3" xfId="0" applyNumberFormat="1" applyFont="1" applyFill="1" applyBorder="1" applyAlignment="1">
      <alignment horizontal="right" vertical="center" indent="4"/>
    </xf>
    <xf numFmtId="1" fontId="11" fillId="0" borderId="11" xfId="0" applyNumberFormat="1" applyFont="1" applyFill="1" applyBorder="1" applyAlignment="1">
      <alignment horizontal="right" vertical="center" indent="4"/>
    </xf>
    <xf numFmtId="0" fontId="9" fillId="0" borderId="0" xfId="0" applyFont="1" applyFill="1"/>
    <xf numFmtId="0" fontId="7" fillId="3" borderId="0" xfId="0" applyFont="1" applyFill="1" applyBorder="1" applyAlignment="1">
      <alignment horizontal="left" vertical="center" wrapText="1"/>
    </xf>
    <xf numFmtId="0" fontId="10" fillId="0" borderId="0" xfId="0" applyFont="1" applyFill="1" applyAlignment="1"/>
    <xf numFmtId="0" fontId="1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right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9" fontId="11" fillId="0" borderId="4" xfId="1" applyFont="1" applyFill="1" applyBorder="1" applyAlignment="1">
      <alignment horizontal="right" vertical="center" indent="2"/>
    </xf>
    <xf numFmtId="9" fontId="11" fillId="0" borderId="0" xfId="0" applyNumberFormat="1" applyFont="1" applyFill="1"/>
    <xf numFmtId="0" fontId="10" fillId="0" borderId="9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right" vertical="center" indent="2"/>
    </xf>
    <xf numFmtId="0" fontId="11" fillId="0" borderId="0" xfId="0" applyFont="1" applyFill="1" applyBorder="1" applyAlignment="1">
      <alignment wrapText="1"/>
    </xf>
    <xf numFmtId="0" fontId="12" fillId="0" borderId="0" xfId="0" applyFont="1"/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9" fontId="10" fillId="0" borderId="4" xfId="1" applyFont="1" applyFill="1" applyBorder="1" applyAlignment="1">
      <alignment horizontal="center" vertical="center" wrapText="1"/>
    </xf>
    <xf numFmtId="0" fontId="10" fillId="0" borderId="9" xfId="7" applyFont="1" applyFill="1" applyBorder="1" applyAlignment="1">
      <alignment vertical="center" wrapText="1"/>
    </xf>
    <xf numFmtId="9" fontId="11" fillId="0" borderId="0" xfId="1" applyFont="1" applyFill="1" applyBorder="1" applyAlignment="1">
      <alignment vertical="center"/>
    </xf>
    <xf numFmtId="0" fontId="11" fillId="0" borderId="3" xfId="7" applyFont="1" applyFill="1" applyBorder="1" applyAlignment="1">
      <alignment horizontal="left" vertical="center" wrapText="1" indent="4"/>
    </xf>
    <xf numFmtId="0" fontId="11" fillId="0" borderId="11" xfId="7" applyFont="1" applyFill="1" applyBorder="1" applyAlignment="1">
      <alignment horizontal="left" vertical="center" wrapText="1" indent="4"/>
    </xf>
    <xf numFmtId="0" fontId="10" fillId="0" borderId="4" xfId="7" applyFont="1" applyFill="1" applyBorder="1" applyAlignment="1">
      <alignment vertical="center" wrapText="1"/>
    </xf>
    <xf numFmtId="0" fontId="10" fillId="0" borderId="4" xfId="7" applyFont="1" applyFill="1" applyBorder="1" applyAlignment="1">
      <alignment horizontal="left" vertical="center" wrapText="1"/>
    </xf>
    <xf numFmtId="0" fontId="10" fillId="0" borderId="0" xfId="7" applyFont="1" applyFill="1" applyBorder="1" applyAlignment="1">
      <alignment horizontal="left" vertical="center" wrapText="1"/>
    </xf>
    <xf numFmtId="0" fontId="10" fillId="0" borderId="0" xfId="1" applyNumberFormat="1" applyFont="1" applyFill="1" applyBorder="1" applyAlignment="1">
      <alignment horizontal="center" vertical="center"/>
    </xf>
    <xf numFmtId="1" fontId="10" fillId="0" borderId="0" xfId="1" applyNumberFormat="1" applyFont="1" applyFill="1" applyBorder="1" applyAlignment="1">
      <alignment horizontal="center" vertical="center"/>
    </xf>
    <xf numFmtId="0" fontId="10" fillId="0" borderId="4" xfId="7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vertical="center"/>
    </xf>
    <xf numFmtId="0" fontId="11" fillId="0" borderId="4" xfId="7" applyFont="1" applyFill="1" applyBorder="1" applyAlignment="1">
      <alignment horizontal="left" vertical="center" wrapText="1"/>
    </xf>
    <xf numFmtId="1" fontId="11" fillId="0" borderId="4" xfId="1" applyNumberFormat="1" applyFont="1" applyFill="1" applyBorder="1" applyAlignment="1">
      <alignment horizontal="right" vertical="center" indent="3"/>
    </xf>
    <xf numFmtId="0" fontId="12" fillId="0" borderId="0" xfId="0" applyFont="1" applyFill="1"/>
    <xf numFmtId="0" fontId="10" fillId="0" borderId="12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right" vertical="center" indent="2"/>
    </xf>
    <xf numFmtId="0" fontId="11" fillId="0" borderId="3" xfId="0" applyFont="1" applyFill="1" applyBorder="1" applyAlignment="1">
      <alignment horizontal="right" vertical="center" indent="2"/>
    </xf>
    <xf numFmtId="0" fontId="11" fillId="0" borderId="11" xfId="0" applyFont="1" applyFill="1" applyBorder="1" applyAlignment="1">
      <alignment horizontal="right" vertical="center" indent="2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/>
    </xf>
    <xf numFmtId="0" fontId="10" fillId="0" borderId="4" xfId="7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0" fontId="10" fillId="0" borderId="4" xfId="7" applyFont="1" applyFill="1" applyBorder="1" applyAlignment="1">
      <alignment horizontal="center" vertical="center"/>
    </xf>
    <xf numFmtId="9" fontId="10" fillId="0" borderId="4" xfId="1" applyFont="1" applyFill="1" applyBorder="1" applyAlignment="1">
      <alignment horizontal="center" vertical="center" wrapText="1"/>
    </xf>
    <xf numFmtId="9" fontId="10" fillId="0" borderId="9" xfId="1" applyFont="1" applyFill="1" applyBorder="1" applyAlignment="1">
      <alignment horizontal="center" vertical="center" wrapText="1"/>
    </xf>
    <xf numFmtId="9" fontId="10" fillId="0" borderId="11" xfId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</cellXfs>
  <cellStyles count="9">
    <cellStyle name="Euro" xfId="2" xr:uid="{00000000-0005-0000-0000-000000000000}"/>
    <cellStyle name="Euro 2" xfId="3" xr:uid="{00000000-0005-0000-0000-000001000000}"/>
    <cellStyle name="Normal" xfId="0" builtinId="0"/>
    <cellStyle name="Normal 2" xfId="4" xr:uid="{00000000-0005-0000-0000-000003000000}"/>
    <cellStyle name="Normal 2 2" xfId="5" xr:uid="{00000000-0005-0000-0000-000004000000}"/>
    <cellStyle name="Normal 3" xfId="6" xr:uid="{00000000-0005-0000-0000-000005000000}"/>
    <cellStyle name="Normal_Feuil1_1" xfId="7" xr:uid="{00000000-0005-0000-0000-000006000000}"/>
    <cellStyle name="Pourcentage" xfId="1" builtinId="5"/>
    <cellStyle name="Pourcentage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showGridLines="0" zoomScaleNormal="100" workbookViewId="0">
      <selection activeCell="F17" sqref="F17"/>
    </sheetView>
  </sheetViews>
  <sheetFormatPr baseColWidth="10" defaultColWidth="10.85546875" defaultRowHeight="11.25" x14ac:dyDescent="0.25"/>
  <cols>
    <col min="1" max="1" width="1.7109375" style="4" customWidth="1"/>
    <col min="2" max="2" width="14.85546875" style="2" customWidth="1"/>
    <col min="3" max="3" width="10.85546875" style="2"/>
    <col min="4" max="4" width="10.28515625" style="2" customWidth="1"/>
    <col min="5" max="5" width="13.7109375" style="2" customWidth="1"/>
    <col min="6" max="6" width="12.7109375" style="2" customWidth="1"/>
    <col min="7" max="7" width="10.85546875" style="2"/>
    <col min="8" max="8" width="10.140625" style="2" customWidth="1"/>
    <col min="9" max="10" width="13.42578125" style="2" customWidth="1"/>
    <col min="11" max="11" width="10" style="2" customWidth="1"/>
    <col min="12" max="12" width="10.7109375" style="2" customWidth="1"/>
    <col min="13" max="16384" width="10.85546875" style="2"/>
  </cols>
  <sheetData>
    <row r="1" spans="1:13" x14ac:dyDescent="0.25">
      <c r="A1" s="3"/>
      <c r="B1" s="1" t="s">
        <v>84</v>
      </c>
      <c r="K1" s="7"/>
      <c r="M1" s="7"/>
    </row>
    <row r="3" spans="1:13" x14ac:dyDescent="0.25">
      <c r="B3" s="83"/>
      <c r="C3" s="83"/>
      <c r="D3" s="83"/>
      <c r="E3" s="83"/>
      <c r="F3" s="83"/>
      <c r="G3" s="83"/>
      <c r="H3" s="83"/>
      <c r="I3" s="83"/>
      <c r="J3" s="15"/>
      <c r="K3" s="15"/>
      <c r="L3" s="15"/>
    </row>
    <row r="4" spans="1:13" ht="15" customHeight="1" x14ac:dyDescent="0.25">
      <c r="B4" s="1"/>
      <c r="C4" s="84" t="s">
        <v>0</v>
      </c>
      <c r="D4" s="85"/>
      <c r="E4" s="85"/>
      <c r="F4" s="86"/>
      <c r="G4" s="84" t="s">
        <v>59</v>
      </c>
      <c r="H4" s="85"/>
      <c r="I4" s="86"/>
      <c r="J4" s="85" t="s">
        <v>60</v>
      </c>
      <c r="K4" s="85"/>
      <c r="L4" s="86"/>
    </row>
    <row r="5" spans="1:13" ht="33.75" x14ac:dyDescent="0.25">
      <c r="B5" s="9"/>
      <c r="C5" s="12" t="s">
        <v>74</v>
      </c>
      <c r="D5" s="12" t="s">
        <v>47</v>
      </c>
      <c r="E5" s="13" t="s">
        <v>79</v>
      </c>
      <c r="F5" s="14" t="s">
        <v>92</v>
      </c>
      <c r="G5" s="12" t="s">
        <v>2</v>
      </c>
      <c r="H5" s="12" t="s">
        <v>47</v>
      </c>
      <c r="I5" s="14" t="s">
        <v>3</v>
      </c>
      <c r="J5" s="12" t="s">
        <v>2</v>
      </c>
      <c r="K5" s="13" t="s">
        <v>47</v>
      </c>
      <c r="L5" s="14" t="s">
        <v>73</v>
      </c>
    </row>
    <row r="6" spans="1:13" x14ac:dyDescent="0.25">
      <c r="A6" s="8"/>
      <c r="B6" s="18" t="s">
        <v>4</v>
      </c>
      <c r="C6" s="10">
        <v>675.024</v>
      </c>
      <c r="D6" s="11">
        <f>100 * C6 / C8</f>
        <v>45.864775066756351</v>
      </c>
      <c r="E6" s="10">
        <v>61.8</v>
      </c>
      <c r="F6" s="10">
        <v>66</v>
      </c>
      <c r="G6" s="17">
        <v>445.06400000000002</v>
      </c>
      <c r="H6" s="17">
        <f xml:space="preserve"> 100 * G6 / G8</f>
        <v>42.882152702102466</v>
      </c>
      <c r="I6" s="16">
        <v>66.7</v>
      </c>
      <c r="J6" s="17">
        <v>229.96</v>
      </c>
      <c r="K6" s="30">
        <f xml:space="preserve"> 100*J6/J8</f>
        <v>52.999241748541685</v>
      </c>
      <c r="L6" s="16">
        <v>52.3</v>
      </c>
    </row>
    <row r="7" spans="1:13" ht="12" customHeight="1" x14ac:dyDescent="0.25">
      <c r="A7" s="8"/>
      <c r="B7" s="22" t="s">
        <v>5</v>
      </c>
      <c r="C7" s="23">
        <v>796.74599999999998</v>
      </c>
      <c r="D7" s="24">
        <f xml:space="preserve"> 100 * C7 / C8</f>
        <v>54.135224933243641</v>
      </c>
      <c r="E7" s="23">
        <v>68.900000000000006</v>
      </c>
      <c r="F7" s="23">
        <v>75</v>
      </c>
      <c r="G7" s="25">
        <v>592.81299999999999</v>
      </c>
      <c r="H7" s="25">
        <f xml:space="preserve"> 100 * G7 / G8</f>
        <v>57.117847297897534</v>
      </c>
      <c r="I7" s="26">
        <v>74.3</v>
      </c>
      <c r="J7" s="25">
        <v>203.93299999999999</v>
      </c>
      <c r="K7" s="31">
        <f xml:space="preserve"> 100*J7/J8</f>
        <v>47.000758251458301</v>
      </c>
      <c r="L7" s="26">
        <v>53</v>
      </c>
    </row>
    <row r="8" spans="1:13" x14ac:dyDescent="0.25">
      <c r="A8" s="8"/>
      <c r="B8" s="27" t="s">
        <v>1</v>
      </c>
      <c r="C8" s="28">
        <f>SUM(C6:C7)</f>
        <v>1471.77</v>
      </c>
      <c r="D8" s="19">
        <v>100</v>
      </c>
      <c r="E8" s="29">
        <v>65.632940000000005</v>
      </c>
      <c r="F8" s="28">
        <v>70</v>
      </c>
      <c r="G8" s="19">
        <f>SUM(G6:G7)</f>
        <v>1037.877</v>
      </c>
      <c r="H8" s="20">
        <v>100</v>
      </c>
      <c r="I8" s="21">
        <v>71.099999999999994</v>
      </c>
      <c r="J8" s="20">
        <f>SUM(J6:J7)</f>
        <v>433.89300000000003</v>
      </c>
      <c r="K8" s="32">
        <v>100</v>
      </c>
      <c r="L8" s="21">
        <v>52.6</v>
      </c>
    </row>
    <row r="10" spans="1:13" ht="45" customHeight="1" x14ac:dyDescent="0.25">
      <c r="B10" s="87" t="s">
        <v>82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3" x14ac:dyDescent="0.25">
      <c r="G11" s="45"/>
      <c r="H11" s="45"/>
      <c r="I11" s="45"/>
    </row>
    <row r="17" spans="9:9" x14ac:dyDescent="0.25">
      <c r="I17" s="6"/>
    </row>
  </sheetData>
  <mergeCells count="5">
    <mergeCell ref="B3:I3"/>
    <mergeCell ref="C4:F4"/>
    <mergeCell ref="G4:I4"/>
    <mergeCell ref="J4:L4"/>
    <mergeCell ref="B10:L1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6"/>
  <sheetViews>
    <sheetView showGridLines="0" zoomScaleNormal="100" workbookViewId="0">
      <selection activeCell="F31" sqref="F31"/>
    </sheetView>
  </sheetViews>
  <sheetFormatPr baseColWidth="10" defaultColWidth="10.85546875" defaultRowHeight="11.25" x14ac:dyDescent="0.25"/>
  <cols>
    <col min="1" max="1" width="3.7109375" style="63" customWidth="1"/>
    <col min="2" max="2" width="29.42578125" style="63" customWidth="1"/>
    <col min="3" max="11" width="10.85546875" style="63"/>
    <col min="12" max="13" width="12.42578125" style="63" bestFit="1" customWidth="1"/>
    <col min="14" max="14" width="10.85546875" style="63"/>
    <col min="15" max="16" width="11.7109375" style="63" bestFit="1" customWidth="1"/>
    <col min="17" max="16384" width="10.85546875" style="63"/>
  </cols>
  <sheetData>
    <row r="1" spans="2:16" ht="15" customHeight="1" x14ac:dyDescent="0.2">
      <c r="B1" s="62" t="s">
        <v>90</v>
      </c>
      <c r="L1" s="78"/>
    </row>
    <row r="2" spans="2:16" ht="15" customHeight="1" x14ac:dyDescent="0.25"/>
    <row r="3" spans="2:16" ht="15" customHeight="1" x14ac:dyDescent="0.25">
      <c r="B3" s="90" t="s">
        <v>6</v>
      </c>
      <c r="C3" s="91" t="s">
        <v>7</v>
      </c>
      <c r="D3" s="91"/>
      <c r="E3" s="91" t="s">
        <v>8</v>
      </c>
      <c r="F3" s="91"/>
      <c r="G3" s="91" t="s">
        <v>9</v>
      </c>
      <c r="H3" s="91"/>
      <c r="J3" s="89"/>
      <c r="K3" s="89"/>
    </row>
    <row r="4" spans="2:16" ht="15" customHeight="1" x14ac:dyDescent="0.25">
      <c r="B4" s="90"/>
      <c r="C4" s="74" t="s">
        <v>10</v>
      </c>
      <c r="D4" s="74" t="s">
        <v>11</v>
      </c>
      <c r="E4" s="74" t="s">
        <v>10</v>
      </c>
      <c r="F4" s="74" t="s">
        <v>11</v>
      </c>
      <c r="G4" s="74" t="s">
        <v>10</v>
      </c>
      <c r="H4" s="74" t="s">
        <v>11</v>
      </c>
      <c r="O4" s="75"/>
      <c r="P4" s="75"/>
    </row>
    <row r="5" spans="2:16" ht="15" customHeight="1" x14ac:dyDescent="0.25">
      <c r="B5" s="76" t="s">
        <v>12</v>
      </c>
      <c r="C5" s="77">
        <v>20.684436468035098</v>
      </c>
      <c r="D5" s="77">
        <v>24.999101761293574</v>
      </c>
      <c r="E5" s="77">
        <v>10.321070000000001</v>
      </c>
      <c r="F5" s="77">
        <v>15.350569999999999</v>
      </c>
      <c r="G5" s="77">
        <v>45.122880000000002</v>
      </c>
      <c r="H5" s="77">
        <v>48.13353</v>
      </c>
      <c r="J5" s="75"/>
      <c r="K5" s="75"/>
      <c r="L5" s="75"/>
      <c r="M5" s="75"/>
      <c r="O5" s="75"/>
      <c r="P5" s="75"/>
    </row>
    <row r="6" spans="2:16" ht="15" customHeight="1" x14ac:dyDescent="0.25">
      <c r="B6" s="76" t="s">
        <v>13</v>
      </c>
      <c r="C6" s="77">
        <v>40.12207701723257</v>
      </c>
      <c r="D6" s="77">
        <v>42.708919999999999</v>
      </c>
      <c r="E6" s="77">
        <v>39.022539999999999</v>
      </c>
      <c r="F6" s="77">
        <v>43.54909</v>
      </c>
      <c r="G6" s="77">
        <v>43.291089999999997</v>
      </c>
      <c r="H6" s="77">
        <v>40.699199999999998</v>
      </c>
      <c r="J6" s="75"/>
      <c r="K6" s="75"/>
      <c r="L6" s="75"/>
      <c r="M6" s="75"/>
      <c r="O6" s="75"/>
      <c r="P6" s="75"/>
    </row>
    <row r="7" spans="2:16" ht="15" customHeight="1" x14ac:dyDescent="0.25">
      <c r="B7" s="76" t="s">
        <v>14</v>
      </c>
      <c r="C7" s="77">
        <v>25.748070773764422</v>
      </c>
      <c r="D7" s="77">
        <v>20.013843044819062</v>
      </c>
      <c r="E7" s="77">
        <v>33.41986</v>
      </c>
      <c r="F7" s="77">
        <v>25.291340000000002</v>
      </c>
      <c r="G7" s="77">
        <v>7.8457129999999999</v>
      </c>
      <c r="H7" s="77">
        <v>7.4615169999999997</v>
      </c>
      <c r="J7" s="75"/>
      <c r="K7" s="75"/>
      <c r="L7" s="75"/>
      <c r="M7" s="75"/>
      <c r="O7" s="75"/>
      <c r="P7" s="75"/>
    </row>
    <row r="8" spans="2:16" ht="15" customHeight="1" x14ac:dyDescent="0.25">
      <c r="B8" s="76" t="s">
        <v>15</v>
      </c>
      <c r="C8" s="77">
        <v>13.445415740967913</v>
      </c>
      <c r="D8" s="77">
        <v>12.198370000000001</v>
      </c>
      <c r="E8" s="77">
        <v>17.211099999999998</v>
      </c>
      <c r="F8" s="77">
        <v>15.753019999999999</v>
      </c>
      <c r="G8" s="77">
        <v>3.7343310000000001</v>
      </c>
      <c r="H8" s="77">
        <v>3.6956120000000001</v>
      </c>
      <c r="I8" s="63" t="s">
        <v>81</v>
      </c>
      <c r="J8" s="75"/>
      <c r="K8" s="75"/>
      <c r="L8" s="75"/>
      <c r="M8" s="75"/>
    </row>
    <row r="9" spans="2:16" ht="15" customHeight="1" x14ac:dyDescent="0.25">
      <c r="C9" s="75"/>
      <c r="E9" s="75"/>
      <c r="F9" s="75"/>
      <c r="G9" s="75"/>
      <c r="J9" s="75"/>
      <c r="K9" s="75"/>
    </row>
    <row r="10" spans="2:16" ht="80.099999999999994" customHeight="1" x14ac:dyDescent="0.25">
      <c r="B10" s="88" t="s">
        <v>91</v>
      </c>
      <c r="C10" s="88"/>
      <c r="D10" s="88"/>
      <c r="E10" s="88"/>
      <c r="F10" s="88"/>
      <c r="G10" s="88"/>
      <c r="H10" s="88"/>
      <c r="J10" s="75"/>
      <c r="K10" s="75"/>
    </row>
    <row r="35" ht="15" customHeight="1" x14ac:dyDescent="0.25"/>
    <row r="36" ht="15" customHeight="1" x14ac:dyDescent="0.25"/>
  </sheetData>
  <mergeCells count="6">
    <mergeCell ref="B10:H10"/>
    <mergeCell ref="J3:K3"/>
    <mergeCell ref="B3:B4"/>
    <mergeCell ref="C3:D3"/>
    <mergeCell ref="E3:F3"/>
    <mergeCell ref="G3:H3"/>
  </mergeCells>
  <pageMargins left="0.70866141732283472" right="0.44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80"/>
  <sheetViews>
    <sheetView showGridLines="0" topLeftCell="A46" zoomScaleNormal="100" workbookViewId="0">
      <selection activeCell="B33" sqref="B33:J33"/>
    </sheetView>
  </sheetViews>
  <sheetFormatPr baseColWidth="10" defaultColWidth="10.85546875" defaultRowHeight="11.25" x14ac:dyDescent="0.25"/>
  <cols>
    <col min="1" max="1" width="3.7109375" style="63" customWidth="1"/>
    <col min="2" max="2" width="70" style="63" customWidth="1"/>
    <col min="3" max="3" width="10.42578125" style="63" customWidth="1"/>
    <col min="4" max="8" width="9.28515625" style="63" customWidth="1"/>
    <col min="9" max="9" width="9.140625" style="63" customWidth="1"/>
    <col min="10" max="10" width="19.42578125" style="63" customWidth="1"/>
    <col min="11" max="11" width="28.140625" style="63" customWidth="1"/>
    <col min="12" max="12" width="9.140625" style="63" customWidth="1"/>
    <col min="13" max="13" width="9.28515625" style="63" customWidth="1"/>
    <col min="14" max="14" width="7.42578125" style="63" customWidth="1"/>
    <col min="15" max="16" width="7.85546875" style="63" customWidth="1"/>
    <col min="17" max="23" width="10.85546875" style="63"/>
    <col min="24" max="24" width="27.42578125" style="63" customWidth="1"/>
    <col min="25" max="16384" width="10.85546875" style="63"/>
  </cols>
  <sheetData>
    <row r="1" spans="2:19" x14ac:dyDescent="0.25">
      <c r="B1" s="62" t="s">
        <v>85</v>
      </c>
      <c r="C1" s="62"/>
      <c r="J1" s="62"/>
    </row>
    <row r="2" spans="2:19" x14ac:dyDescent="0.25">
      <c r="Q2" s="63" t="s">
        <v>68</v>
      </c>
    </row>
    <row r="3" spans="2:19" ht="22.5" customHeight="1" x14ac:dyDescent="0.2">
      <c r="B3" s="92" t="s">
        <v>86</v>
      </c>
      <c r="C3" s="90" t="s">
        <v>74</v>
      </c>
      <c r="D3" s="93" t="s">
        <v>16</v>
      </c>
      <c r="E3" s="93"/>
      <c r="F3" s="93"/>
      <c r="G3" s="93"/>
      <c r="H3" s="93"/>
      <c r="I3" s="93"/>
      <c r="J3" s="94" t="s">
        <v>17</v>
      </c>
      <c r="P3" s="61"/>
      <c r="Q3" s="61"/>
      <c r="R3" s="61"/>
      <c r="S3" s="61"/>
    </row>
    <row r="4" spans="2:19" ht="58.5" customHeight="1" x14ac:dyDescent="0.2">
      <c r="B4" s="92"/>
      <c r="C4" s="90"/>
      <c r="D4" s="64" t="s">
        <v>18</v>
      </c>
      <c r="E4" s="64" t="s">
        <v>75</v>
      </c>
      <c r="F4" s="64" t="s">
        <v>19</v>
      </c>
      <c r="G4" s="64" t="s">
        <v>20</v>
      </c>
      <c r="H4" s="64" t="s">
        <v>21</v>
      </c>
      <c r="I4" s="64" t="s">
        <v>22</v>
      </c>
      <c r="J4" s="95"/>
      <c r="P4" s="61"/>
      <c r="Q4" s="61"/>
      <c r="R4" s="61"/>
      <c r="S4" s="61"/>
    </row>
    <row r="5" spans="2:19" x14ac:dyDescent="0.2">
      <c r="B5" s="65" t="s">
        <v>23</v>
      </c>
      <c r="C5" s="41">
        <v>183.05199999999999</v>
      </c>
      <c r="D5" s="41">
        <f>100*C5/$C$31</f>
        <v>12.437541191898191</v>
      </c>
      <c r="E5" s="41">
        <v>0</v>
      </c>
      <c r="F5" s="41">
        <v>3</v>
      </c>
      <c r="G5" s="41">
        <v>16</v>
      </c>
      <c r="H5" s="41">
        <v>13</v>
      </c>
      <c r="I5" s="41">
        <v>11</v>
      </c>
      <c r="J5" s="35">
        <v>58.3</v>
      </c>
      <c r="K5" s="66"/>
      <c r="P5" s="61"/>
      <c r="Q5" s="61"/>
      <c r="R5" s="61"/>
      <c r="S5" s="61"/>
    </row>
    <row r="6" spans="2:19" ht="11.25" customHeight="1" x14ac:dyDescent="0.2">
      <c r="B6" s="67" t="s">
        <v>33</v>
      </c>
      <c r="C6" s="42">
        <v>79.909000000000006</v>
      </c>
      <c r="D6" s="42">
        <f t="shared" ref="D6:D31" si="0">100*C6/$C$31</f>
        <v>5.4294488948680844</v>
      </c>
      <c r="E6" s="42">
        <v>0</v>
      </c>
      <c r="F6" s="42">
        <v>1</v>
      </c>
      <c r="G6" s="42">
        <v>10</v>
      </c>
      <c r="H6" s="42">
        <v>5</v>
      </c>
      <c r="I6" s="42">
        <v>1</v>
      </c>
      <c r="J6" s="36">
        <v>34.1</v>
      </c>
      <c r="K6" s="66"/>
      <c r="P6" s="61"/>
      <c r="Q6" s="61"/>
      <c r="R6" s="61"/>
      <c r="S6" s="61"/>
    </row>
    <row r="7" spans="2:19" x14ac:dyDescent="0.2">
      <c r="B7" s="67" t="s">
        <v>34</v>
      </c>
      <c r="C7" s="42">
        <v>34.33</v>
      </c>
      <c r="D7" s="42">
        <f t="shared" si="0"/>
        <v>2.3325655503237597</v>
      </c>
      <c r="E7" s="42">
        <v>0</v>
      </c>
      <c r="F7" s="42">
        <v>0</v>
      </c>
      <c r="G7" s="42">
        <v>1</v>
      </c>
      <c r="H7" s="42">
        <v>2</v>
      </c>
      <c r="I7" s="42">
        <v>5</v>
      </c>
      <c r="J7" s="36">
        <v>79.3</v>
      </c>
      <c r="K7" s="66"/>
      <c r="P7" s="61"/>
      <c r="Q7" s="61"/>
      <c r="R7" s="61"/>
      <c r="S7" s="61"/>
    </row>
    <row r="8" spans="2:19" x14ac:dyDescent="0.2">
      <c r="B8" s="68" t="s">
        <v>35</v>
      </c>
      <c r="C8" s="43">
        <v>18.78</v>
      </c>
      <c r="D8" s="43">
        <f t="shared" si="0"/>
        <v>1.2760145946717218</v>
      </c>
      <c r="E8" s="43">
        <v>0</v>
      </c>
      <c r="F8" s="43">
        <v>0</v>
      </c>
      <c r="G8" s="43">
        <v>2</v>
      </c>
      <c r="H8" s="43">
        <v>2</v>
      </c>
      <c r="I8" s="43">
        <v>0</v>
      </c>
      <c r="J8" s="37">
        <v>73.599999999999994</v>
      </c>
      <c r="K8" s="66"/>
      <c r="P8" s="61"/>
      <c r="Q8" s="61"/>
      <c r="R8" s="61"/>
      <c r="S8" s="61"/>
    </row>
    <row r="9" spans="2:19" x14ac:dyDescent="0.2">
      <c r="B9" s="69" t="s">
        <v>24</v>
      </c>
      <c r="C9" s="38">
        <v>59.509</v>
      </c>
      <c r="D9" s="38">
        <f t="shared" si="0"/>
        <v>4.0433627536911336</v>
      </c>
      <c r="E9" s="38">
        <v>4</v>
      </c>
      <c r="F9" s="38">
        <v>1</v>
      </c>
      <c r="G9" s="38">
        <v>4</v>
      </c>
      <c r="H9" s="38">
        <v>5</v>
      </c>
      <c r="I9" s="38">
        <v>5</v>
      </c>
      <c r="J9" s="34">
        <v>81.3</v>
      </c>
      <c r="K9" s="66"/>
      <c r="P9" s="61"/>
      <c r="Q9" s="61"/>
      <c r="R9" s="61"/>
      <c r="S9" s="61"/>
    </row>
    <row r="10" spans="2:19" x14ac:dyDescent="0.2">
      <c r="B10" s="65" t="s">
        <v>25</v>
      </c>
      <c r="C10" s="41">
        <v>120.25</v>
      </c>
      <c r="D10" s="41">
        <f t="shared" si="0"/>
        <v>8.1704342390455036</v>
      </c>
      <c r="E10" s="41">
        <v>20</v>
      </c>
      <c r="F10" s="41">
        <v>12</v>
      </c>
      <c r="G10" s="41">
        <v>11</v>
      </c>
      <c r="H10" s="41">
        <v>5</v>
      </c>
      <c r="I10" s="41">
        <v>4</v>
      </c>
      <c r="J10" s="35">
        <v>63.2</v>
      </c>
      <c r="K10" s="66"/>
      <c r="P10" s="61"/>
      <c r="Q10" s="61"/>
      <c r="R10" s="61"/>
      <c r="S10" s="61"/>
    </row>
    <row r="11" spans="2:19" x14ac:dyDescent="0.2">
      <c r="B11" s="67" t="s">
        <v>36</v>
      </c>
      <c r="C11" s="42">
        <v>15.085000000000001</v>
      </c>
      <c r="D11" s="42">
        <f t="shared" si="0"/>
        <v>1.0249563450810928</v>
      </c>
      <c r="E11" s="42">
        <v>3</v>
      </c>
      <c r="F11" s="42">
        <v>0</v>
      </c>
      <c r="G11" s="42">
        <v>1</v>
      </c>
      <c r="H11" s="42">
        <v>1</v>
      </c>
      <c r="I11" s="42">
        <v>0</v>
      </c>
      <c r="J11" s="36">
        <v>74.599999999999994</v>
      </c>
      <c r="K11" s="66"/>
      <c r="P11" s="61"/>
      <c r="Q11" s="61"/>
      <c r="R11" s="61"/>
      <c r="S11" s="61"/>
    </row>
    <row r="12" spans="2:19" x14ac:dyDescent="0.2">
      <c r="B12" s="68" t="s">
        <v>37</v>
      </c>
      <c r="C12" s="43">
        <v>72.525000000000006</v>
      </c>
      <c r="D12" s="43">
        <f t="shared" si="0"/>
        <v>4.9277400680812908</v>
      </c>
      <c r="E12" s="43">
        <v>16</v>
      </c>
      <c r="F12" s="43">
        <v>11</v>
      </c>
      <c r="G12" s="43">
        <v>8</v>
      </c>
      <c r="H12" s="43">
        <v>1</v>
      </c>
      <c r="I12" s="43">
        <v>0</v>
      </c>
      <c r="J12" s="37">
        <v>46.2</v>
      </c>
      <c r="K12" s="66"/>
      <c r="P12" s="61"/>
      <c r="Q12" s="61"/>
      <c r="R12" s="61"/>
      <c r="S12" s="61"/>
    </row>
    <row r="13" spans="2:19" ht="22.5" x14ac:dyDescent="0.2">
      <c r="B13" s="65" t="s">
        <v>26</v>
      </c>
      <c r="C13" s="41">
        <v>210.75</v>
      </c>
      <c r="D13" s="41">
        <f t="shared" si="0"/>
        <v>14.319492855541288</v>
      </c>
      <c r="E13" s="41">
        <v>8</v>
      </c>
      <c r="F13" s="41">
        <v>19</v>
      </c>
      <c r="G13" s="41">
        <v>8</v>
      </c>
      <c r="H13" s="41">
        <v>15</v>
      </c>
      <c r="I13" s="41">
        <v>25</v>
      </c>
      <c r="J13" s="35">
        <v>85.4</v>
      </c>
      <c r="K13" s="66"/>
      <c r="P13" s="61"/>
      <c r="Q13" s="61"/>
      <c r="R13" s="61"/>
      <c r="S13" s="61"/>
    </row>
    <row r="14" spans="2:19" x14ac:dyDescent="0.2">
      <c r="B14" s="68" t="s">
        <v>38</v>
      </c>
      <c r="C14" s="43">
        <v>182.6</v>
      </c>
      <c r="D14" s="43">
        <f t="shared" si="0"/>
        <v>12.406829871515251</v>
      </c>
      <c r="E14" s="43">
        <v>4</v>
      </c>
      <c r="F14" s="43">
        <v>18</v>
      </c>
      <c r="G14" s="43">
        <v>7</v>
      </c>
      <c r="H14" s="43">
        <v>13</v>
      </c>
      <c r="I14" s="43">
        <v>23</v>
      </c>
      <c r="J14" s="37">
        <v>86.2</v>
      </c>
      <c r="K14" s="66"/>
      <c r="P14" s="61"/>
      <c r="Q14" s="61"/>
      <c r="R14" s="61"/>
      <c r="S14" s="61"/>
    </row>
    <row r="15" spans="2:19" x14ac:dyDescent="0.2">
      <c r="B15" s="65" t="s">
        <v>27</v>
      </c>
      <c r="C15" s="41">
        <v>191.876</v>
      </c>
      <c r="D15" s="41">
        <f t="shared" si="0"/>
        <v>13.037091393356301</v>
      </c>
      <c r="E15" s="41">
        <v>22</v>
      </c>
      <c r="F15" s="41">
        <v>20</v>
      </c>
      <c r="G15" s="41">
        <v>17</v>
      </c>
      <c r="H15" s="41">
        <v>11</v>
      </c>
      <c r="I15" s="41">
        <v>6</v>
      </c>
      <c r="J15" s="35">
        <v>56.4</v>
      </c>
      <c r="K15" s="66"/>
      <c r="S15" s="61"/>
    </row>
    <row r="16" spans="2:19" x14ac:dyDescent="0.2">
      <c r="B16" s="67" t="s">
        <v>87</v>
      </c>
      <c r="C16" s="42">
        <v>14.539</v>
      </c>
      <c r="D16" s="42">
        <f t="shared" si="0"/>
        <v>0.98785815718488612</v>
      </c>
      <c r="E16" s="42">
        <v>0</v>
      </c>
      <c r="F16" s="42">
        <v>0</v>
      </c>
      <c r="G16" s="42">
        <v>1</v>
      </c>
      <c r="H16" s="42">
        <v>1</v>
      </c>
      <c r="I16" s="42">
        <v>2</v>
      </c>
      <c r="J16" s="36">
        <v>85.8</v>
      </c>
      <c r="K16" s="66"/>
      <c r="S16" s="61"/>
    </row>
    <row r="17" spans="2:19" x14ac:dyDescent="0.2">
      <c r="B17" s="68" t="s">
        <v>39</v>
      </c>
      <c r="C17" s="43">
        <v>133.62100000000001</v>
      </c>
      <c r="D17" s="43">
        <f t="shared" si="0"/>
        <v>9.0789321701081018</v>
      </c>
      <c r="E17" s="43">
        <v>16</v>
      </c>
      <c r="F17" s="43">
        <v>17</v>
      </c>
      <c r="G17" s="43">
        <v>12</v>
      </c>
      <c r="H17" s="43">
        <v>7</v>
      </c>
      <c r="I17" s="43">
        <v>3</v>
      </c>
      <c r="J17" s="37">
        <v>52.1</v>
      </c>
      <c r="K17" s="66"/>
      <c r="S17" s="61"/>
    </row>
    <row r="18" spans="2:19" x14ac:dyDescent="0.2">
      <c r="B18" s="65" t="s">
        <v>72</v>
      </c>
      <c r="C18" s="41">
        <v>276.23099999999999</v>
      </c>
      <c r="D18" s="41">
        <f t="shared" si="0"/>
        <v>18.768625532522066</v>
      </c>
      <c r="E18" s="41">
        <v>18</v>
      </c>
      <c r="F18" s="41">
        <v>22</v>
      </c>
      <c r="G18" s="41">
        <v>21</v>
      </c>
      <c r="H18" s="40">
        <v>21</v>
      </c>
      <c r="I18" s="41">
        <v>10</v>
      </c>
      <c r="J18" s="35">
        <v>66.400000000000006</v>
      </c>
      <c r="K18" s="66"/>
      <c r="S18" s="61"/>
    </row>
    <row r="19" spans="2:19" x14ac:dyDescent="0.2">
      <c r="B19" s="68" t="s">
        <v>40</v>
      </c>
      <c r="C19" s="43">
        <v>151.761</v>
      </c>
      <c r="D19" s="43">
        <f t="shared" si="0"/>
        <v>10.31146170937035</v>
      </c>
      <c r="E19" s="43">
        <v>5</v>
      </c>
      <c r="F19" s="43">
        <v>9</v>
      </c>
      <c r="G19" s="43">
        <v>10</v>
      </c>
      <c r="H19" s="33">
        <v>15</v>
      </c>
      <c r="I19" s="43">
        <v>5</v>
      </c>
      <c r="J19" s="37">
        <v>76.2</v>
      </c>
      <c r="K19" s="66"/>
      <c r="S19" s="61"/>
    </row>
    <row r="20" spans="2:19" ht="22.5" x14ac:dyDescent="0.2">
      <c r="B20" s="65" t="s">
        <v>28</v>
      </c>
      <c r="C20" s="41">
        <v>184.60300000000001</v>
      </c>
      <c r="D20" s="41">
        <f t="shared" si="0"/>
        <v>12.542924505867084</v>
      </c>
      <c r="E20" s="41">
        <v>9</v>
      </c>
      <c r="F20" s="41">
        <v>7</v>
      </c>
      <c r="G20" s="41">
        <v>8</v>
      </c>
      <c r="H20" s="41">
        <v>14</v>
      </c>
      <c r="I20" s="41">
        <v>22</v>
      </c>
      <c r="J20" s="35">
        <v>76.099999999999994</v>
      </c>
      <c r="K20" s="66"/>
      <c r="S20" s="61"/>
    </row>
    <row r="21" spans="2:19" x14ac:dyDescent="0.2">
      <c r="B21" s="68" t="s">
        <v>41</v>
      </c>
      <c r="C21" s="43">
        <v>105.621</v>
      </c>
      <c r="D21" s="43">
        <f t="shared" si="0"/>
        <v>7.1764609959436596</v>
      </c>
      <c r="E21" s="43">
        <v>4</v>
      </c>
      <c r="F21" s="43">
        <v>3</v>
      </c>
      <c r="G21" s="43">
        <v>4</v>
      </c>
      <c r="H21" s="43">
        <v>8</v>
      </c>
      <c r="I21" s="43">
        <v>14</v>
      </c>
      <c r="J21" s="37">
        <v>77.099999999999994</v>
      </c>
      <c r="K21" s="66"/>
      <c r="S21" s="61"/>
    </row>
    <row r="22" spans="2:19" x14ac:dyDescent="0.2">
      <c r="B22" s="65" t="s">
        <v>29</v>
      </c>
      <c r="C22" s="41">
        <v>114.633</v>
      </c>
      <c r="D22" s="41">
        <f t="shared" si="0"/>
        <v>7.7887849324283005</v>
      </c>
      <c r="E22" s="41">
        <v>9</v>
      </c>
      <c r="F22" s="41">
        <v>10</v>
      </c>
      <c r="G22" s="41">
        <v>8</v>
      </c>
      <c r="H22" s="41">
        <v>6</v>
      </c>
      <c r="I22" s="41">
        <v>8</v>
      </c>
      <c r="J22" s="35">
        <v>73.8</v>
      </c>
      <c r="K22" s="66"/>
      <c r="S22" s="61"/>
    </row>
    <row r="23" spans="2:19" x14ac:dyDescent="0.2">
      <c r="B23" s="67" t="s">
        <v>42</v>
      </c>
      <c r="C23" s="42">
        <v>35.606999999999999</v>
      </c>
      <c r="D23" s="42">
        <f t="shared" si="0"/>
        <v>2.4193318249454738</v>
      </c>
      <c r="E23" s="42">
        <v>0</v>
      </c>
      <c r="F23" s="42">
        <v>0</v>
      </c>
      <c r="G23" s="42">
        <v>0</v>
      </c>
      <c r="H23" s="42">
        <v>4</v>
      </c>
      <c r="I23" s="42">
        <v>5</v>
      </c>
      <c r="J23" s="36">
        <v>72.8</v>
      </c>
      <c r="K23" s="66"/>
      <c r="S23" s="61"/>
    </row>
    <row r="24" spans="2:19" ht="22.5" x14ac:dyDescent="0.2">
      <c r="B24" s="68" t="s">
        <v>43</v>
      </c>
      <c r="C24" s="43">
        <v>39.534999999999997</v>
      </c>
      <c r="D24" s="43">
        <f t="shared" si="0"/>
        <v>2.6862213525211138</v>
      </c>
      <c r="E24" s="43">
        <v>0</v>
      </c>
      <c r="F24" s="43">
        <v>7</v>
      </c>
      <c r="G24" s="43">
        <v>6</v>
      </c>
      <c r="H24" s="43">
        <v>0</v>
      </c>
      <c r="I24" s="43">
        <v>0</v>
      </c>
      <c r="J24" s="37">
        <v>83.6</v>
      </c>
      <c r="K24" s="66"/>
      <c r="S24" s="61"/>
    </row>
    <row r="25" spans="2:19" x14ac:dyDescent="0.2">
      <c r="B25" s="65" t="s">
        <v>30</v>
      </c>
      <c r="C25" s="40">
        <v>62.762</v>
      </c>
      <c r="D25" s="41">
        <f t="shared" si="0"/>
        <v>4.2643891368895952</v>
      </c>
      <c r="E25" s="41">
        <v>1</v>
      </c>
      <c r="F25" s="41">
        <v>1</v>
      </c>
      <c r="G25" s="41">
        <v>4</v>
      </c>
      <c r="H25" s="41">
        <v>6</v>
      </c>
      <c r="I25" s="40">
        <v>4</v>
      </c>
      <c r="J25" s="35">
        <v>95.7</v>
      </c>
      <c r="K25" s="66"/>
      <c r="S25" s="61"/>
    </row>
    <row r="26" spans="2:19" x14ac:dyDescent="0.2">
      <c r="B26" s="67" t="s">
        <v>44</v>
      </c>
      <c r="C26" s="33">
        <v>16.916</v>
      </c>
      <c r="D26" s="42">
        <f t="shared" si="0"/>
        <v>1.1493643707916319</v>
      </c>
      <c r="E26" s="42">
        <v>0</v>
      </c>
      <c r="F26" s="42">
        <v>0</v>
      </c>
      <c r="G26" s="42">
        <v>1</v>
      </c>
      <c r="H26" s="42">
        <v>2</v>
      </c>
      <c r="I26" s="33">
        <v>1</v>
      </c>
      <c r="J26" s="36">
        <v>99</v>
      </c>
      <c r="K26" s="66"/>
      <c r="S26" s="61"/>
    </row>
    <row r="27" spans="2:19" x14ac:dyDescent="0.2">
      <c r="B27" s="67" t="s">
        <v>45</v>
      </c>
      <c r="C27" s="33">
        <v>9.2550000000000008</v>
      </c>
      <c r="D27" s="42">
        <f t="shared" si="0"/>
        <v>0.62883466846042524</v>
      </c>
      <c r="E27" s="42">
        <v>0</v>
      </c>
      <c r="F27" s="42">
        <v>0</v>
      </c>
      <c r="G27" s="42">
        <v>1</v>
      </c>
      <c r="H27" s="42">
        <v>1</v>
      </c>
      <c r="I27" s="33">
        <v>1</v>
      </c>
      <c r="J27" s="36">
        <v>98.7</v>
      </c>
      <c r="K27" s="66"/>
      <c r="S27" s="61"/>
    </row>
    <row r="28" spans="2:19" x14ac:dyDescent="0.2">
      <c r="B28" s="68" t="s">
        <v>46</v>
      </c>
      <c r="C28" s="33">
        <v>9.6210000000000004</v>
      </c>
      <c r="D28" s="43">
        <f t="shared" si="0"/>
        <v>0.65370268452271751</v>
      </c>
      <c r="E28" s="43">
        <v>0</v>
      </c>
      <c r="F28" s="43">
        <v>0</v>
      </c>
      <c r="G28" s="43">
        <v>1</v>
      </c>
      <c r="H28" s="43">
        <v>1</v>
      </c>
      <c r="I28" s="33">
        <v>0</v>
      </c>
      <c r="J28" s="36">
        <v>94.2</v>
      </c>
      <c r="K28" s="66"/>
      <c r="S28" s="61"/>
    </row>
    <row r="29" spans="2:19" x14ac:dyDescent="0.2">
      <c r="B29" s="69" t="s">
        <v>88</v>
      </c>
      <c r="C29" s="38">
        <v>67.683000000000007</v>
      </c>
      <c r="D29" s="38">
        <f t="shared" si="0"/>
        <v>4.5987484457489973</v>
      </c>
      <c r="E29" s="38">
        <v>9</v>
      </c>
      <c r="F29" s="38">
        <v>4</v>
      </c>
      <c r="G29" s="38">
        <v>3</v>
      </c>
      <c r="H29" s="38">
        <v>5</v>
      </c>
      <c r="I29" s="38">
        <v>6</v>
      </c>
      <c r="J29" s="34">
        <v>73.400000000000006</v>
      </c>
      <c r="K29" s="66"/>
      <c r="S29" s="61"/>
    </row>
    <row r="30" spans="2:19" x14ac:dyDescent="0.2">
      <c r="B30" s="69" t="s">
        <v>31</v>
      </c>
      <c r="C30" s="38">
        <v>0.42099999999999999</v>
      </c>
      <c r="D30" s="38">
        <f t="shared" si="0"/>
        <v>2.8605013011543924E-2</v>
      </c>
      <c r="E30" s="38">
        <v>1.2158498182304521E-3</v>
      </c>
      <c r="F30" s="38">
        <v>8.8967971530249115E-2</v>
      </c>
      <c r="G30" s="38">
        <v>9.407720998107344E-2</v>
      </c>
      <c r="H30" s="38">
        <v>0.10490639122014203</v>
      </c>
      <c r="I30" s="38">
        <v>0.12054783750937685</v>
      </c>
      <c r="J30" s="34">
        <v>66.3</v>
      </c>
      <c r="K30" s="66"/>
      <c r="S30" s="61"/>
    </row>
    <row r="31" spans="2:19" x14ac:dyDescent="0.2">
      <c r="B31" s="70" t="s">
        <v>32</v>
      </c>
      <c r="C31" s="38">
        <f>SUM(C5,C9,C10,C13,C15,C18,C20,C22,C25,C29,C30)</f>
        <v>1471.77</v>
      </c>
      <c r="D31" s="38">
        <f t="shared" si="0"/>
        <v>100</v>
      </c>
      <c r="E31" s="39">
        <v>100</v>
      </c>
      <c r="F31" s="39">
        <v>100</v>
      </c>
      <c r="G31" s="39">
        <v>100</v>
      </c>
      <c r="H31" s="39">
        <v>100</v>
      </c>
      <c r="I31" s="39">
        <v>100</v>
      </c>
      <c r="J31" s="34">
        <v>70.5</v>
      </c>
      <c r="K31" s="66"/>
      <c r="S31" s="61"/>
    </row>
    <row r="32" spans="2:19" x14ac:dyDescent="0.2">
      <c r="B32" s="71"/>
      <c r="C32" s="72"/>
      <c r="D32" s="73"/>
      <c r="E32" s="73"/>
      <c r="F32" s="73"/>
      <c r="G32" s="73"/>
      <c r="H32" s="73"/>
      <c r="I32" s="73"/>
      <c r="S32" s="61"/>
    </row>
    <row r="33" spans="2:19" ht="72" customHeight="1" x14ac:dyDescent="0.2">
      <c r="B33" s="98" t="s">
        <v>89</v>
      </c>
      <c r="C33" s="99"/>
      <c r="D33" s="99"/>
      <c r="E33" s="99"/>
      <c r="F33" s="99"/>
      <c r="G33" s="99"/>
      <c r="H33" s="99"/>
      <c r="I33" s="99"/>
      <c r="J33" s="99"/>
      <c r="S33" s="61"/>
    </row>
    <row r="34" spans="2:19" x14ac:dyDescent="0.2">
      <c r="S34" s="61"/>
    </row>
    <row r="35" spans="2:19" ht="25.5" customHeight="1" x14ac:dyDescent="0.2">
      <c r="B35" s="96"/>
      <c r="C35" s="97"/>
      <c r="D35" s="97"/>
      <c r="E35" s="97"/>
      <c r="S35" s="61"/>
    </row>
    <row r="36" spans="2:19" x14ac:dyDescent="0.2">
      <c r="S36" s="61"/>
    </row>
    <row r="37" spans="2:19" x14ac:dyDescent="0.2">
      <c r="H37" s="61"/>
      <c r="I37" s="61"/>
      <c r="J37" s="61"/>
      <c r="S37" s="61"/>
    </row>
    <row r="38" spans="2:19" x14ac:dyDescent="0.2">
      <c r="H38" s="61"/>
      <c r="I38" s="61"/>
      <c r="J38" s="61"/>
      <c r="S38" s="61"/>
    </row>
    <row r="39" spans="2:19" x14ac:dyDescent="0.2">
      <c r="H39" s="61"/>
      <c r="I39" s="61"/>
      <c r="J39" s="61"/>
      <c r="S39" s="61"/>
    </row>
    <row r="40" spans="2:19" x14ac:dyDescent="0.2">
      <c r="H40" s="61"/>
      <c r="I40" s="61"/>
      <c r="J40" s="61"/>
      <c r="S40" s="61"/>
    </row>
    <row r="41" spans="2:19" x14ac:dyDescent="0.2">
      <c r="H41" s="61"/>
      <c r="I41" s="61"/>
      <c r="J41" s="61"/>
      <c r="S41" s="61"/>
    </row>
    <row r="42" spans="2:19" x14ac:dyDescent="0.2">
      <c r="H42" s="61"/>
      <c r="I42" s="61"/>
      <c r="J42" s="61"/>
      <c r="S42" s="61"/>
    </row>
    <row r="43" spans="2:19" x14ac:dyDescent="0.2">
      <c r="H43" s="61"/>
      <c r="I43" s="61"/>
      <c r="J43" s="61"/>
      <c r="S43" s="61"/>
    </row>
    <row r="44" spans="2:19" x14ac:dyDescent="0.2">
      <c r="H44" s="61"/>
      <c r="I44" s="61"/>
      <c r="J44" s="61"/>
      <c r="S44" s="61"/>
    </row>
    <row r="45" spans="2:19" x14ac:dyDescent="0.2">
      <c r="H45" s="61"/>
      <c r="I45" s="61"/>
      <c r="J45" s="61"/>
      <c r="S45" s="61"/>
    </row>
    <row r="46" spans="2:19" x14ac:dyDescent="0.2">
      <c r="H46" s="61"/>
      <c r="I46" s="61"/>
      <c r="J46" s="61"/>
      <c r="S46" s="61"/>
    </row>
    <row r="47" spans="2:19" x14ac:dyDescent="0.2">
      <c r="H47" s="61"/>
      <c r="I47" s="61"/>
      <c r="J47" s="61"/>
      <c r="S47" s="61"/>
    </row>
    <row r="48" spans="2:19" x14ac:dyDescent="0.2">
      <c r="H48" s="61"/>
      <c r="I48" s="61"/>
      <c r="J48" s="61"/>
      <c r="S48" s="61"/>
    </row>
    <row r="49" spans="8:19" x14ac:dyDescent="0.2">
      <c r="H49" s="61"/>
      <c r="I49" s="61"/>
      <c r="J49" s="61"/>
      <c r="S49" s="61"/>
    </row>
    <row r="50" spans="8:19" x14ac:dyDescent="0.2">
      <c r="H50" s="61"/>
      <c r="I50" s="61"/>
      <c r="J50" s="61"/>
      <c r="S50" s="61"/>
    </row>
    <row r="51" spans="8:19" x14ac:dyDescent="0.2">
      <c r="I51" s="61"/>
      <c r="J51" s="61"/>
      <c r="S51" s="61"/>
    </row>
    <row r="52" spans="8:19" x14ac:dyDescent="0.2">
      <c r="H52" s="61"/>
      <c r="I52" s="61"/>
      <c r="J52" s="61"/>
      <c r="S52" s="61"/>
    </row>
    <row r="53" spans="8:19" x14ac:dyDescent="0.2">
      <c r="I53" s="61"/>
      <c r="J53" s="61"/>
    </row>
    <row r="54" spans="8:19" x14ac:dyDescent="0.2">
      <c r="I54" s="61"/>
      <c r="J54" s="61"/>
    </row>
    <row r="55" spans="8:19" x14ac:dyDescent="0.2">
      <c r="I55" s="61"/>
      <c r="J55" s="61"/>
    </row>
    <row r="56" spans="8:19" x14ac:dyDescent="0.2">
      <c r="I56" s="61"/>
      <c r="J56" s="61"/>
    </row>
    <row r="57" spans="8:19" x14ac:dyDescent="0.2">
      <c r="I57" s="61"/>
      <c r="J57" s="61"/>
    </row>
    <row r="58" spans="8:19" x14ac:dyDescent="0.2">
      <c r="I58" s="61"/>
      <c r="J58" s="61"/>
    </row>
    <row r="59" spans="8:19" x14ac:dyDescent="0.2">
      <c r="I59" s="61"/>
      <c r="J59" s="61"/>
    </row>
    <row r="60" spans="8:19" x14ac:dyDescent="0.2">
      <c r="I60" s="61"/>
      <c r="J60" s="61"/>
    </row>
    <row r="61" spans="8:19" x14ac:dyDescent="0.2">
      <c r="I61" s="61"/>
      <c r="J61" s="61"/>
    </row>
    <row r="62" spans="8:19" x14ac:dyDescent="0.2">
      <c r="I62" s="61"/>
      <c r="J62" s="61"/>
    </row>
    <row r="63" spans="8:19" x14ac:dyDescent="0.2">
      <c r="I63" s="61"/>
      <c r="J63" s="61"/>
    </row>
    <row r="64" spans="8:19" x14ac:dyDescent="0.2">
      <c r="I64" s="61"/>
      <c r="J64" s="61"/>
    </row>
    <row r="65" spans="8:10" x14ac:dyDescent="0.2">
      <c r="H65" s="61"/>
      <c r="I65" s="61"/>
      <c r="J65" s="61"/>
    </row>
    <row r="66" spans="8:10" x14ac:dyDescent="0.2">
      <c r="H66" s="61"/>
      <c r="I66" s="61"/>
      <c r="J66" s="61"/>
    </row>
    <row r="67" spans="8:10" x14ac:dyDescent="0.2">
      <c r="H67" s="61"/>
      <c r="I67" s="61"/>
      <c r="J67" s="61"/>
    </row>
    <row r="68" spans="8:10" x14ac:dyDescent="0.2">
      <c r="H68" s="61"/>
      <c r="I68" s="61"/>
      <c r="J68" s="61"/>
    </row>
    <row r="69" spans="8:10" x14ac:dyDescent="0.2">
      <c r="H69" s="61"/>
      <c r="I69" s="61"/>
      <c r="J69" s="61"/>
    </row>
    <row r="70" spans="8:10" x14ac:dyDescent="0.2">
      <c r="H70" s="61"/>
      <c r="I70" s="61"/>
      <c r="J70" s="61"/>
    </row>
    <row r="71" spans="8:10" x14ac:dyDescent="0.2">
      <c r="H71" s="61"/>
      <c r="I71" s="61"/>
      <c r="J71" s="61"/>
    </row>
    <row r="72" spans="8:10" x14ac:dyDescent="0.2">
      <c r="H72" s="61"/>
      <c r="I72" s="61"/>
      <c r="J72" s="61"/>
    </row>
    <row r="73" spans="8:10" x14ac:dyDescent="0.2">
      <c r="H73" s="61"/>
      <c r="I73" s="61"/>
      <c r="J73" s="61"/>
    </row>
    <row r="74" spans="8:10" x14ac:dyDescent="0.2">
      <c r="H74" s="61"/>
      <c r="I74" s="61"/>
      <c r="J74" s="61"/>
    </row>
    <row r="75" spans="8:10" x14ac:dyDescent="0.2">
      <c r="H75" s="61"/>
      <c r="I75" s="61"/>
      <c r="J75" s="61"/>
    </row>
    <row r="76" spans="8:10" x14ac:dyDescent="0.2">
      <c r="H76" s="61"/>
      <c r="I76" s="61"/>
      <c r="J76" s="61"/>
    </row>
    <row r="77" spans="8:10" x14ac:dyDescent="0.2">
      <c r="H77" s="61"/>
      <c r="I77" s="61"/>
      <c r="J77" s="61"/>
    </row>
    <row r="78" spans="8:10" x14ac:dyDescent="0.2">
      <c r="H78" s="61"/>
      <c r="I78" s="61"/>
      <c r="J78" s="61"/>
    </row>
    <row r="79" spans="8:10" x14ac:dyDescent="0.2">
      <c r="H79" s="61"/>
      <c r="I79" s="61"/>
      <c r="J79" s="61"/>
    </row>
    <row r="80" spans="8:10" x14ac:dyDescent="0.2">
      <c r="H80" s="61"/>
      <c r="I80" s="61"/>
      <c r="J80" s="61"/>
    </row>
  </sheetData>
  <mergeCells count="6">
    <mergeCell ref="B3:B4"/>
    <mergeCell ref="C3:C4"/>
    <mergeCell ref="D3:I3"/>
    <mergeCell ref="J3:J4"/>
    <mergeCell ref="B35:E35"/>
    <mergeCell ref="B33:J3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40"/>
  <sheetViews>
    <sheetView showGridLines="0" tabSelected="1" workbookViewId="0">
      <selection activeCell="I24" sqref="I24"/>
    </sheetView>
  </sheetViews>
  <sheetFormatPr baseColWidth="10" defaultColWidth="10.85546875" defaultRowHeight="11.25" x14ac:dyDescent="0.2"/>
  <cols>
    <col min="1" max="1" width="1" style="48" customWidth="1"/>
    <col min="2" max="2" width="39.140625" style="49" customWidth="1"/>
    <col min="3" max="3" width="14.42578125" style="48" customWidth="1"/>
    <col min="4" max="4" width="13.5703125" style="48" customWidth="1"/>
    <col min="5" max="5" width="13.42578125" style="48" customWidth="1"/>
    <col min="6" max="16384" width="10.85546875" style="48"/>
  </cols>
  <sheetData>
    <row r="1" spans="2:19" x14ac:dyDescent="0.2">
      <c r="B1" s="46" t="s">
        <v>80</v>
      </c>
      <c r="C1" s="47"/>
      <c r="D1" s="47"/>
      <c r="E1" s="47"/>
      <c r="J1" s="44"/>
    </row>
    <row r="2" spans="2:19" x14ac:dyDescent="0.2">
      <c r="B2" s="46"/>
      <c r="C2" s="47"/>
      <c r="D2" s="47"/>
      <c r="E2" s="47"/>
    </row>
    <row r="3" spans="2:19" ht="15" customHeight="1" x14ac:dyDescent="0.2">
      <c r="E3" s="50" t="s">
        <v>76</v>
      </c>
      <c r="F3" s="44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5"/>
    </row>
    <row r="4" spans="2:19" ht="33.75" x14ac:dyDescent="0.2">
      <c r="B4" s="51" t="s">
        <v>69</v>
      </c>
      <c r="C4" s="51" t="s">
        <v>50</v>
      </c>
      <c r="D4" s="51" t="s">
        <v>51</v>
      </c>
      <c r="E4" s="51" t="s">
        <v>49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2:19" x14ac:dyDescent="0.2">
      <c r="B5" s="52" t="s">
        <v>94</v>
      </c>
      <c r="C5" s="53">
        <f>C20/C$31</f>
        <v>0.13797488441512767</v>
      </c>
      <c r="D5" s="53">
        <f t="shared" ref="D5" si="0">D20/D$31</f>
        <v>9.3936318513775E-2</v>
      </c>
      <c r="E5" s="53">
        <f>E20/E$31</f>
        <v>0.13629499800115566</v>
      </c>
    </row>
    <row r="6" spans="2:19" x14ac:dyDescent="0.2">
      <c r="B6" s="52" t="s">
        <v>24</v>
      </c>
      <c r="C6" s="53">
        <f t="shared" ref="C6:E15" si="1">C21/C$31</f>
        <v>4.4544136694658648E-2</v>
      </c>
      <c r="D6" s="53">
        <f t="shared" si="1"/>
        <v>3.8494170737402293E-2</v>
      </c>
      <c r="E6" s="53">
        <f t="shared" si="1"/>
        <v>3.8550637098900026E-2</v>
      </c>
    </row>
    <row r="7" spans="2:19" ht="22.5" x14ac:dyDescent="0.2">
      <c r="B7" s="52" t="s">
        <v>57</v>
      </c>
      <c r="C7" s="53">
        <f t="shared" si="1"/>
        <v>0.10646460400922964</v>
      </c>
      <c r="D7" s="53">
        <f t="shared" si="1"/>
        <v>0.10501688786963166</v>
      </c>
      <c r="E7" s="53">
        <f t="shared" si="1"/>
        <v>4.395013538024304E-2</v>
      </c>
    </row>
    <row r="8" spans="2:19" ht="22.5" x14ac:dyDescent="0.2">
      <c r="B8" s="52" t="s">
        <v>53</v>
      </c>
      <c r="C8" s="53">
        <f t="shared" si="1"/>
        <v>0.16146284557517948</v>
      </c>
      <c r="D8" s="53">
        <f t="shared" si="1"/>
        <v>0.12420039809598228</v>
      </c>
      <c r="E8" s="53">
        <f t="shared" si="1"/>
        <v>0.14266162271245794</v>
      </c>
    </row>
    <row r="9" spans="2:19" x14ac:dyDescent="0.2">
      <c r="B9" s="52" t="s">
        <v>54</v>
      </c>
      <c r="C9" s="53">
        <f t="shared" si="1"/>
        <v>8.6748698329916538E-2</v>
      </c>
      <c r="D9" s="53">
        <f t="shared" si="1"/>
        <v>0.17006928534604529</v>
      </c>
      <c r="E9" s="53">
        <f t="shared" si="1"/>
        <v>0.13590221199620831</v>
      </c>
    </row>
    <row r="10" spans="2:19" ht="22.5" x14ac:dyDescent="0.2">
      <c r="B10" s="52" t="s">
        <v>52</v>
      </c>
      <c r="C10" s="53">
        <f t="shared" si="1"/>
        <v>0.22810749607568986</v>
      </c>
      <c r="D10" s="53">
        <f t="shared" si="1"/>
        <v>0.20326706876980943</v>
      </c>
      <c r="E10" s="53">
        <f t="shared" si="1"/>
        <v>0.14302996869931969</v>
      </c>
    </row>
    <row r="11" spans="2:19" ht="22.5" x14ac:dyDescent="0.2">
      <c r="B11" s="52" t="s">
        <v>78</v>
      </c>
      <c r="C11" s="53">
        <f t="shared" si="1"/>
        <v>9.3821034302330575E-2</v>
      </c>
      <c r="D11" s="53">
        <f t="shared" si="1"/>
        <v>9.3829974639297764E-2</v>
      </c>
      <c r="E11" s="53">
        <f t="shared" si="1"/>
        <v>0.17502020665781007</v>
      </c>
    </row>
    <row r="12" spans="2:19" x14ac:dyDescent="0.2">
      <c r="B12" s="52" t="s">
        <v>55</v>
      </c>
      <c r="C12" s="53">
        <f t="shared" si="1"/>
        <v>5.9857523953302856E-2</v>
      </c>
      <c r="D12" s="53">
        <f t="shared" si="1"/>
        <v>6.5923954882455338E-2</v>
      </c>
      <c r="E12" s="53">
        <f t="shared" si="1"/>
        <v>0.10159366375073975</v>
      </c>
    </row>
    <row r="13" spans="2:19" x14ac:dyDescent="0.2">
      <c r="B13" s="52" t="s">
        <v>58</v>
      </c>
      <c r="C13" s="53">
        <f t="shared" si="1"/>
        <v>4.6369048129626611E-2</v>
      </c>
      <c r="D13" s="53">
        <f t="shared" si="1"/>
        <v>4.891587043617171E-2</v>
      </c>
      <c r="E13" s="53">
        <f t="shared" si="1"/>
        <v>3.4872414377015208E-2</v>
      </c>
    </row>
    <row r="14" spans="2:19" x14ac:dyDescent="0.2">
      <c r="B14" s="52" t="s">
        <v>56</v>
      </c>
      <c r="C14" s="53">
        <f t="shared" si="1"/>
        <v>3.4426707611017231E-2</v>
      </c>
      <c r="D14" s="53">
        <f t="shared" si="1"/>
        <v>5.6325264299205424E-2</v>
      </c>
      <c r="E14" s="53">
        <f t="shared" si="1"/>
        <v>4.7586460928266801E-2</v>
      </c>
    </row>
    <row r="15" spans="2:19" x14ac:dyDescent="0.2">
      <c r="B15" s="52" t="s">
        <v>48</v>
      </c>
      <c r="C15" s="53">
        <f t="shared" si="1"/>
        <v>2.2302090392087905E-4</v>
      </c>
      <c r="D15" s="53">
        <f t="shared" si="1"/>
        <v>2.0806410223807618E-5</v>
      </c>
      <c r="E15" s="53">
        <f t="shared" si="1"/>
        <v>5.376803978834944E-4</v>
      </c>
    </row>
    <row r="17" spans="2:19" x14ac:dyDescent="0.2">
      <c r="C17" s="54"/>
      <c r="D17" s="54"/>
      <c r="E17" s="54"/>
    </row>
    <row r="18" spans="2:19" x14ac:dyDescent="0.2">
      <c r="B18" s="49" t="s">
        <v>70</v>
      </c>
    </row>
    <row r="19" spans="2:19" ht="33.75" x14ac:dyDescent="0.2">
      <c r="B19" s="55" t="s">
        <v>69</v>
      </c>
      <c r="C19" s="51" t="s">
        <v>50</v>
      </c>
      <c r="D19" s="51" t="s">
        <v>51</v>
      </c>
      <c r="E19" s="51" t="s">
        <v>49</v>
      </c>
    </row>
    <row r="20" spans="2:19" x14ac:dyDescent="0.2">
      <c r="B20" s="56" t="s">
        <v>93</v>
      </c>
      <c r="C20" s="80">
        <v>64341</v>
      </c>
      <c r="D20" s="80">
        <v>40633</v>
      </c>
      <c r="E20" s="80">
        <v>78074</v>
      </c>
    </row>
    <row r="21" spans="2:19" x14ac:dyDescent="0.2">
      <c r="B21" s="57" t="s">
        <v>71</v>
      </c>
      <c r="C21" s="81">
        <v>20772</v>
      </c>
      <c r="D21" s="81">
        <v>16651</v>
      </c>
      <c r="E21" s="81">
        <v>22083</v>
      </c>
    </row>
    <row r="22" spans="2:19" ht="22.5" x14ac:dyDescent="0.2">
      <c r="B22" s="57" t="s">
        <v>63</v>
      </c>
      <c r="C22" s="81">
        <v>49647</v>
      </c>
      <c r="D22" s="81">
        <v>45426</v>
      </c>
      <c r="E22" s="81">
        <v>25176</v>
      </c>
    </row>
    <row r="23" spans="2:19" ht="22.5" x14ac:dyDescent="0.2">
      <c r="B23" s="57" t="s">
        <v>67</v>
      </c>
      <c r="C23" s="81">
        <v>75294</v>
      </c>
      <c r="D23" s="81">
        <v>53724</v>
      </c>
      <c r="E23" s="81">
        <v>81721</v>
      </c>
    </row>
    <row r="24" spans="2:19" x14ac:dyDescent="0.2">
      <c r="B24" s="57" t="s">
        <v>65</v>
      </c>
      <c r="C24" s="81">
        <v>40453</v>
      </c>
      <c r="D24" s="81">
        <v>73565</v>
      </c>
      <c r="E24" s="81">
        <v>77849</v>
      </c>
    </row>
    <row r="25" spans="2:19" ht="22.5" x14ac:dyDescent="0.2">
      <c r="B25" s="57" t="s">
        <v>66</v>
      </c>
      <c r="C25" s="81">
        <v>106372</v>
      </c>
      <c r="D25" s="81">
        <v>87925</v>
      </c>
      <c r="E25" s="81">
        <v>81932</v>
      </c>
    </row>
    <row r="26" spans="2:19" ht="33.75" x14ac:dyDescent="0.2">
      <c r="B26" s="57" t="s">
        <v>77</v>
      </c>
      <c r="C26" s="81">
        <v>43751</v>
      </c>
      <c r="D26" s="81">
        <v>40587</v>
      </c>
      <c r="E26" s="81">
        <v>100257</v>
      </c>
    </row>
    <row r="27" spans="2:19" x14ac:dyDescent="0.2">
      <c r="B27" s="57" t="s">
        <v>64</v>
      </c>
      <c r="C27" s="81">
        <v>27913</v>
      </c>
      <c r="D27" s="81">
        <v>28516</v>
      </c>
      <c r="E27" s="81">
        <v>58196</v>
      </c>
    </row>
    <row r="28" spans="2:19" ht="15" customHeight="1" x14ac:dyDescent="0.2">
      <c r="B28" s="57" t="s">
        <v>62</v>
      </c>
      <c r="C28" s="81">
        <v>21623</v>
      </c>
      <c r="D28" s="81">
        <v>21159</v>
      </c>
      <c r="E28" s="81">
        <v>19976</v>
      </c>
    </row>
    <row r="29" spans="2:19" x14ac:dyDescent="0.2">
      <c r="B29" s="57" t="s">
        <v>61</v>
      </c>
      <c r="C29" s="81">
        <v>16054</v>
      </c>
      <c r="D29" s="81">
        <v>24364</v>
      </c>
      <c r="E29" s="81">
        <v>27259</v>
      </c>
    </row>
    <row r="30" spans="2:19" ht="21.75" customHeight="1" x14ac:dyDescent="0.2">
      <c r="B30" s="58" t="s">
        <v>48</v>
      </c>
      <c r="C30" s="82">
        <v>104</v>
      </c>
      <c r="D30" s="82">
        <v>9</v>
      </c>
      <c r="E30" s="82">
        <v>308</v>
      </c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</row>
    <row r="31" spans="2:19" x14ac:dyDescent="0.2">
      <c r="B31" s="79" t="s">
        <v>32</v>
      </c>
      <c r="C31" s="59">
        <f>SUM(C20:C30)</f>
        <v>466324</v>
      </c>
      <c r="D31" s="59">
        <f t="shared" ref="D31:E31" si="2">SUM(D20:D30)</f>
        <v>432559</v>
      </c>
      <c r="E31" s="59">
        <f t="shared" si="2"/>
        <v>572831</v>
      </c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</row>
    <row r="33" spans="2:19" ht="44.1" customHeight="1" x14ac:dyDescent="0.2">
      <c r="B33" s="98" t="s">
        <v>83</v>
      </c>
      <c r="C33" s="98"/>
      <c r="D33" s="98"/>
      <c r="E33" s="98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</row>
    <row r="34" spans="2:19" x14ac:dyDescent="0.2">
      <c r="B34" s="60"/>
      <c r="G34" s="2"/>
      <c r="H34" s="2"/>
      <c r="I34" s="2"/>
    </row>
    <row r="35" spans="2:19" x14ac:dyDescent="0.2">
      <c r="B35" s="60"/>
    </row>
    <row r="36" spans="2:19" x14ac:dyDescent="0.2">
      <c r="B36" s="60"/>
    </row>
    <row r="37" spans="2:19" x14ac:dyDescent="0.2">
      <c r="B37" s="60"/>
    </row>
    <row r="38" spans="2:19" x14ac:dyDescent="0.2">
      <c r="B38" s="60"/>
    </row>
    <row r="39" spans="2:19" x14ac:dyDescent="0.2">
      <c r="B39" s="60"/>
    </row>
    <row r="40" spans="2:19" x14ac:dyDescent="0.2">
      <c r="B40" s="60"/>
    </row>
  </sheetData>
  <mergeCells count="5">
    <mergeCell ref="H33:S33"/>
    <mergeCell ref="H3:R3"/>
    <mergeCell ref="H30:S30"/>
    <mergeCell ref="H31:R31"/>
    <mergeCell ref="B33:E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ES2021_F19_SSR_patientele_Tab1</vt:lpstr>
      <vt:lpstr>ES2021_F19_SSR_patientele_Gr1</vt:lpstr>
      <vt:lpstr>ES2021_F19_SSR_patientele_Tab2</vt:lpstr>
      <vt:lpstr>ES2021_F19_SSR_patientele_Gr2</vt:lpstr>
      <vt:lpstr>ES2021_F19_SSR_patientele_Tab2!Zone_d_impression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Mathilde D</cp:lastModifiedBy>
  <dcterms:created xsi:type="dcterms:W3CDTF">2017-01-26T11:05:24Z</dcterms:created>
  <dcterms:modified xsi:type="dcterms:W3CDTF">2021-07-15T08:03:47Z</dcterms:modified>
</cp:coreProperties>
</file>