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emili\OneDrive\Documents\DREES\DREES\Panoramas\Minima 2021\Excel MS - 2021\"/>
    </mc:Choice>
  </mc:AlternateContent>
  <xr:revisionPtr revIDLastSave="0" documentId="13_ncr:1_{29D4FAD8-CA2E-4357-9DD2-D6E0B81F406F}" xr6:coauthVersionLast="47" xr6:coauthVersionMax="47" xr10:uidLastSave="{00000000-0000-0000-0000-000000000000}"/>
  <bookViews>
    <workbookView xWindow="-110" yWindow="-110" windowWidth="19420" windowHeight="10420" tabRatio="918" activeTab="5" xr2:uid="{00000000-000D-0000-FFFF-FFFF00000000}"/>
  </bookViews>
  <sheets>
    <sheet name="Graphique 1" sheetId="10" r:id="rId1"/>
    <sheet name="Tableau 1" sheetId="3" r:id="rId2"/>
    <sheet name="Graphique 2" sheetId="11" r:id="rId3"/>
    <sheet name="Tableau 2 " sheetId="4" r:id="rId4"/>
    <sheet name="Carte 1" sheetId="5" r:id="rId5"/>
    <sheet name="Tableau complémentaire"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P13" i="11" l="1"/>
  <c r="AO13" i="11"/>
  <c r="AP11" i="11"/>
  <c r="AO11" i="11"/>
  <c r="AP9" i="11"/>
  <c r="AO9" i="11"/>
  <c r="AP7" i="11"/>
  <c r="AO7" i="11"/>
  <c r="AP5" i="11"/>
  <c r="AO5" i="11"/>
  <c r="AM4" i="11"/>
  <c r="I8" i="6" l="1"/>
</calcChain>
</file>

<file path=xl/sharedStrings.xml><?xml version="1.0" encoding="utf-8"?>
<sst xmlns="http://schemas.openxmlformats.org/spreadsheetml/2006/main" count="348" uniqueCount="301">
  <si>
    <t>Montant des allocations de logement</t>
  </si>
  <si>
    <t>Revenu mensuel fiscal de référence (en euros)</t>
  </si>
  <si>
    <t>France entière</t>
  </si>
  <si>
    <t xml:space="preserve">    dont APL</t>
  </si>
  <si>
    <t xml:space="preserve">    dont ALS</t>
  </si>
  <si>
    <t xml:space="preserve">    dont ALF</t>
  </si>
  <si>
    <t>+2,4</t>
  </si>
  <si>
    <t>+0,2</t>
  </si>
  <si>
    <t>+0,6</t>
  </si>
  <si>
    <t>+3,0</t>
  </si>
  <si>
    <t>+1,7</t>
  </si>
  <si>
    <t>+1,9</t>
  </si>
  <si>
    <t>+1,5</t>
  </si>
  <si>
    <t>1. Déflateur : indice annuel des prix à la consommation y compris tabac, en France.</t>
  </si>
  <si>
    <t xml:space="preserve">                                                                                              En %</t>
  </si>
  <si>
    <t>Âge</t>
  </si>
  <si>
    <t>Moins de 25 ans</t>
  </si>
  <si>
    <t>25 à 29 ans</t>
  </si>
  <si>
    <t>30 à 39 ans</t>
  </si>
  <si>
    <t>40 à 49 ans</t>
  </si>
  <si>
    <t>50 à 59 ans</t>
  </si>
  <si>
    <t>60 ans ou plus</t>
  </si>
  <si>
    <t>Propriétaire non accédant</t>
  </si>
  <si>
    <t>N° Dep</t>
  </si>
  <si>
    <t>Département</t>
  </si>
  <si>
    <t>TOTAL CNAF+ MSA</t>
  </si>
  <si>
    <t>Taux pour 100</t>
  </si>
  <si>
    <t>01</t>
  </si>
  <si>
    <t>Ain</t>
  </si>
  <si>
    <t>02</t>
  </si>
  <si>
    <t>Aisne</t>
  </si>
  <si>
    <t>03</t>
  </si>
  <si>
    <t>Allier</t>
  </si>
  <si>
    <t>04</t>
  </si>
  <si>
    <t>Alpes-de-Haute-Provence</t>
  </si>
  <si>
    <t>05</t>
  </si>
  <si>
    <t>Hautes-Alpes</t>
  </si>
  <si>
    <t>06</t>
  </si>
  <si>
    <t>Alpes-Maritimes</t>
  </si>
  <si>
    <t>07</t>
  </si>
  <si>
    <t>Ardèche</t>
  </si>
  <si>
    <t>08</t>
  </si>
  <si>
    <t>Ardennes</t>
  </si>
  <si>
    <t>09</t>
  </si>
  <si>
    <t>Ariège</t>
  </si>
  <si>
    <t>10</t>
  </si>
  <si>
    <t>Aube</t>
  </si>
  <si>
    <t>11</t>
  </si>
  <si>
    <t>Aude</t>
  </si>
  <si>
    <t>12</t>
  </si>
  <si>
    <t>Aveyron</t>
  </si>
  <si>
    <t>13</t>
  </si>
  <si>
    <t>Bouches-du-Rhône</t>
  </si>
  <si>
    <t>14</t>
  </si>
  <si>
    <t>Calvados</t>
  </si>
  <si>
    <t>15</t>
  </si>
  <si>
    <t>Cantal</t>
  </si>
  <si>
    <t>16</t>
  </si>
  <si>
    <t>Charente</t>
  </si>
  <si>
    <t>17</t>
  </si>
  <si>
    <t>Charente-Maritime</t>
  </si>
  <si>
    <t>18</t>
  </si>
  <si>
    <t>Cher</t>
  </si>
  <si>
    <t>19</t>
  </si>
  <si>
    <t>Corrèze</t>
  </si>
  <si>
    <t>2A</t>
  </si>
  <si>
    <t>Corse-du-Sud</t>
  </si>
  <si>
    <t>2B</t>
  </si>
  <si>
    <t>Haute-Corse</t>
  </si>
  <si>
    <t>21</t>
  </si>
  <si>
    <t>Côte-d’Or</t>
  </si>
  <si>
    <t>22</t>
  </si>
  <si>
    <t>Côtes-du-Nord</t>
  </si>
  <si>
    <t>23</t>
  </si>
  <si>
    <t>Creuse</t>
  </si>
  <si>
    <t>24</t>
  </si>
  <si>
    <t>Dordogne</t>
  </si>
  <si>
    <t>25</t>
  </si>
  <si>
    <t>Doubs</t>
  </si>
  <si>
    <t>26</t>
  </si>
  <si>
    <t>Drôme</t>
  </si>
  <si>
    <t>27</t>
  </si>
  <si>
    <t>Eure</t>
  </si>
  <si>
    <t>28</t>
  </si>
  <si>
    <t>Eure-et-Loir</t>
  </si>
  <si>
    <t>29</t>
  </si>
  <si>
    <t>Finistère</t>
  </si>
  <si>
    <t>30</t>
  </si>
  <si>
    <t>Gard</t>
  </si>
  <si>
    <t>31</t>
  </si>
  <si>
    <t>Haute-Garonne</t>
  </si>
  <si>
    <t>32</t>
  </si>
  <si>
    <t>Gers</t>
  </si>
  <si>
    <t>33</t>
  </si>
  <si>
    <t>Gironde</t>
  </si>
  <si>
    <t>34</t>
  </si>
  <si>
    <t>Hérault</t>
  </si>
  <si>
    <t>35</t>
  </si>
  <si>
    <t>Ille-et-Vilaine</t>
  </si>
  <si>
    <t>36</t>
  </si>
  <si>
    <t>Indre</t>
  </si>
  <si>
    <t>37</t>
  </si>
  <si>
    <t>Indre-et-Loire</t>
  </si>
  <si>
    <t>38</t>
  </si>
  <si>
    <t>Isère</t>
  </si>
  <si>
    <t>39</t>
  </si>
  <si>
    <t>Jura</t>
  </si>
  <si>
    <t>40</t>
  </si>
  <si>
    <t>Landes</t>
  </si>
  <si>
    <t>41</t>
  </si>
  <si>
    <t>Loir-et-Cher</t>
  </si>
  <si>
    <t>42</t>
  </si>
  <si>
    <t>Loire</t>
  </si>
  <si>
    <t>43</t>
  </si>
  <si>
    <t>Haute-Loire</t>
  </si>
  <si>
    <t>44</t>
  </si>
  <si>
    <t>Loire-Atlantique</t>
  </si>
  <si>
    <t>45</t>
  </si>
  <si>
    <t>Loiret</t>
  </si>
  <si>
    <t>46</t>
  </si>
  <si>
    <t>Lot</t>
  </si>
  <si>
    <t>47</t>
  </si>
  <si>
    <t>Lot-et-Garonne</t>
  </si>
  <si>
    <t>48</t>
  </si>
  <si>
    <t>Lozère</t>
  </si>
  <si>
    <t>49</t>
  </si>
  <si>
    <t>Maine-et-Loire</t>
  </si>
  <si>
    <t>50</t>
  </si>
  <si>
    <t>Manche</t>
  </si>
  <si>
    <t>51</t>
  </si>
  <si>
    <t xml:space="preserve">Marne </t>
  </si>
  <si>
    <t>52</t>
  </si>
  <si>
    <t>Haute-Marne</t>
  </si>
  <si>
    <t>53</t>
  </si>
  <si>
    <t>Mayenne</t>
  </si>
  <si>
    <t>54</t>
  </si>
  <si>
    <t>Meurthe-et-Moselle</t>
  </si>
  <si>
    <t>55</t>
  </si>
  <si>
    <t>Meuse</t>
  </si>
  <si>
    <t>56</t>
  </si>
  <si>
    <t>Morbihan</t>
  </si>
  <si>
    <t>57</t>
  </si>
  <si>
    <t>Moselle</t>
  </si>
  <si>
    <t>58</t>
  </si>
  <si>
    <t>Nièvre</t>
  </si>
  <si>
    <t>59</t>
  </si>
  <si>
    <t>Nord</t>
  </si>
  <si>
    <t>60</t>
  </si>
  <si>
    <t>Oise</t>
  </si>
  <si>
    <t>61</t>
  </si>
  <si>
    <t>Orne</t>
  </si>
  <si>
    <t>62</t>
  </si>
  <si>
    <t>Pas-de-Calais</t>
  </si>
  <si>
    <t>63</t>
  </si>
  <si>
    <t>Puy-de-Dôme</t>
  </si>
  <si>
    <t>64</t>
  </si>
  <si>
    <t>Pyrénées-Atlantiques</t>
  </si>
  <si>
    <t>65</t>
  </si>
  <si>
    <t>Hautes-Pyrénées</t>
  </si>
  <si>
    <t>66</t>
  </si>
  <si>
    <t>Pyrénées-Orientales</t>
  </si>
  <si>
    <t>67</t>
  </si>
  <si>
    <t>Bas-Rhin</t>
  </si>
  <si>
    <t>68</t>
  </si>
  <si>
    <t>Haut-Rhin</t>
  </si>
  <si>
    <t>69</t>
  </si>
  <si>
    <t>Rhône</t>
  </si>
  <si>
    <t>70</t>
  </si>
  <si>
    <t>Haute-Saône</t>
  </si>
  <si>
    <t>71</t>
  </si>
  <si>
    <t>Saône-et-Loire</t>
  </si>
  <si>
    <t>72</t>
  </si>
  <si>
    <t>Sarthe</t>
  </si>
  <si>
    <t>73</t>
  </si>
  <si>
    <t>Savoie</t>
  </si>
  <si>
    <t>74</t>
  </si>
  <si>
    <t>Haute-Savoie</t>
  </si>
  <si>
    <t>75</t>
  </si>
  <si>
    <t>Paris</t>
  </si>
  <si>
    <t>76</t>
  </si>
  <si>
    <t>Seine-Maritime</t>
  </si>
  <si>
    <t>77</t>
  </si>
  <si>
    <t>Seine-et-Marne</t>
  </si>
  <si>
    <t>78</t>
  </si>
  <si>
    <t>Yvelines</t>
  </si>
  <si>
    <t>79</t>
  </si>
  <si>
    <t>Deux-Sèvres</t>
  </si>
  <si>
    <t>80</t>
  </si>
  <si>
    <t>Somme</t>
  </si>
  <si>
    <t>81</t>
  </si>
  <si>
    <t>Tarn</t>
  </si>
  <si>
    <t>82</t>
  </si>
  <si>
    <t>Tarn-et-Garonne</t>
  </si>
  <si>
    <t>83</t>
  </si>
  <si>
    <t>Var</t>
  </si>
  <si>
    <t>84</t>
  </si>
  <si>
    <t>Vaucluse</t>
  </si>
  <si>
    <t>85</t>
  </si>
  <si>
    <t>Vendée</t>
  </si>
  <si>
    <t>86</t>
  </si>
  <si>
    <t>Vienne</t>
  </si>
  <si>
    <t>87</t>
  </si>
  <si>
    <t>Haute-Vienne</t>
  </si>
  <si>
    <t>88</t>
  </si>
  <si>
    <t>Vosges</t>
  </si>
  <si>
    <t>89</t>
  </si>
  <si>
    <t>Yonne</t>
  </si>
  <si>
    <t>90</t>
  </si>
  <si>
    <t>Territoire-de-Belfort</t>
  </si>
  <si>
    <t>91</t>
  </si>
  <si>
    <t>Essonne</t>
  </si>
  <si>
    <t>92</t>
  </si>
  <si>
    <t>Hauts-de-Seine</t>
  </si>
  <si>
    <t>93</t>
  </si>
  <si>
    <t>Seine-St-Denis</t>
  </si>
  <si>
    <t>94</t>
  </si>
  <si>
    <t>Val-de-Marne</t>
  </si>
  <si>
    <t>95</t>
  </si>
  <si>
    <t>Val-d’Oise</t>
  </si>
  <si>
    <t>Guadeloupe</t>
  </si>
  <si>
    <t>Martinique</t>
  </si>
  <si>
    <t>Guyane</t>
  </si>
  <si>
    <t>La Réunion</t>
  </si>
  <si>
    <t>Mayotte</t>
  </si>
  <si>
    <t>Locataire</t>
  </si>
  <si>
    <t>Accédant à la propriété</t>
  </si>
  <si>
    <t>Autres</t>
  </si>
  <si>
    <t>-</t>
  </si>
  <si>
    <r>
      <t>Montant mensuel moyen (en euros courants</t>
    </r>
    <r>
      <rPr>
        <b/>
        <vertAlign val="superscript"/>
        <sz val="8"/>
        <rFont val="Arial"/>
        <family val="2"/>
      </rPr>
      <t>2</t>
    </r>
    <r>
      <rPr>
        <b/>
        <sz val="8"/>
        <rFont val="Arial"/>
        <family val="2"/>
      </rPr>
      <t>)</t>
    </r>
  </si>
  <si>
    <t xml:space="preserve"> ALF</t>
  </si>
  <si>
    <t xml:space="preserve"> ALS</t>
  </si>
  <si>
    <t xml:space="preserve"> APL</t>
  </si>
  <si>
    <t>ALF</t>
  </si>
  <si>
    <t>ALS</t>
  </si>
  <si>
    <t xml:space="preserve"> </t>
  </si>
  <si>
    <t>Ensemble de la population âgée de 15 ans ou plus</t>
  </si>
  <si>
    <r>
      <t>Personnes couvertes</t>
    </r>
    <r>
      <rPr>
        <vertAlign val="superscript"/>
        <sz val="8"/>
        <rFont val="Arial"/>
        <family val="2"/>
      </rPr>
      <t>1</t>
    </r>
    <r>
      <rPr>
        <sz val="8"/>
        <rFont val="Arial"/>
        <family val="2"/>
      </rPr>
      <t xml:space="preserve"> (en nombre)</t>
    </r>
  </si>
  <si>
    <r>
      <t>Situation familiale</t>
    </r>
    <r>
      <rPr>
        <b/>
        <vertAlign val="superscript"/>
        <sz val="8"/>
        <rFont val="Arial"/>
        <family val="2"/>
      </rPr>
      <t>2</t>
    </r>
  </si>
  <si>
    <r>
      <t>Statut vis-à-vis du logement</t>
    </r>
    <r>
      <rPr>
        <b/>
        <vertAlign val="superscript"/>
        <sz val="8"/>
        <rFont val="Arial"/>
        <family val="2"/>
      </rPr>
      <t>3</t>
    </r>
  </si>
  <si>
    <r>
      <t>Étudiants</t>
    </r>
    <r>
      <rPr>
        <b/>
        <vertAlign val="superscript"/>
        <sz val="8"/>
        <rFont val="Arial"/>
        <family val="2"/>
      </rPr>
      <t>4</t>
    </r>
  </si>
  <si>
    <r>
      <t xml:space="preserve">        famille monoparentale avec enfant(s) ou personne(s) à charge</t>
    </r>
    <r>
      <rPr>
        <vertAlign val="superscript"/>
        <sz val="8"/>
        <rFont val="Arial"/>
        <family val="2"/>
      </rPr>
      <t>1</t>
    </r>
  </si>
  <si>
    <t>FR2</t>
  </si>
  <si>
    <t>FR6</t>
  </si>
  <si>
    <t>-1,4</t>
  </si>
  <si>
    <t>nd</t>
  </si>
  <si>
    <r>
      <t>Part des dépenses destinée aux locataires</t>
    </r>
    <r>
      <rPr>
        <vertAlign val="superscript"/>
        <sz val="8"/>
        <rFont val="Arial"/>
        <family val="2"/>
      </rPr>
      <t xml:space="preserve"> </t>
    </r>
    <r>
      <rPr>
        <sz val="8"/>
        <rFont val="Arial"/>
        <family val="2"/>
      </rPr>
      <t>(en %)</t>
    </r>
  </si>
  <si>
    <r>
      <t>Part des dépenses destinée aux résidents en foyer</t>
    </r>
    <r>
      <rPr>
        <vertAlign val="superscript"/>
        <sz val="8"/>
        <rFont val="Arial"/>
        <family val="2"/>
      </rPr>
      <t xml:space="preserve"> </t>
    </r>
    <r>
      <rPr>
        <sz val="8"/>
        <rFont val="Arial"/>
        <family val="2"/>
      </rPr>
      <t>(en %)</t>
    </r>
  </si>
  <si>
    <r>
      <t>Part des dépenses destinée aux accédants à la propriété</t>
    </r>
    <r>
      <rPr>
        <vertAlign val="superscript"/>
        <sz val="8"/>
        <rFont val="Arial"/>
        <family val="2"/>
      </rPr>
      <t xml:space="preserve"> </t>
    </r>
    <r>
      <rPr>
        <sz val="8"/>
        <rFont val="Arial"/>
        <family val="2"/>
      </rPr>
      <t>(en %)</t>
    </r>
  </si>
  <si>
    <r>
      <t>Évolution annuelle (en euros constants</t>
    </r>
    <r>
      <rPr>
        <vertAlign val="superscript"/>
        <sz val="8"/>
        <rFont val="Arial"/>
        <family val="2"/>
      </rPr>
      <t xml:space="preserve">1 </t>
    </r>
    <r>
      <rPr>
        <sz val="8"/>
        <rFont val="Arial"/>
        <family val="2"/>
      </rPr>
      <t>et en %)</t>
    </r>
  </si>
  <si>
    <r>
      <t>Évolution annuelle (en euros constants</t>
    </r>
    <r>
      <rPr>
        <vertAlign val="superscript"/>
        <sz val="8"/>
        <rFont val="Arial"/>
        <family val="2"/>
      </rPr>
      <t>1</t>
    </r>
    <r>
      <rPr>
        <sz val="8"/>
        <rFont val="Arial"/>
        <family val="2"/>
      </rPr>
      <t xml:space="preserve"> et en %)</t>
    </r>
  </si>
  <si>
    <t>nd : non disponible.</t>
  </si>
  <si>
    <r>
      <t xml:space="preserve">        femme seule sans personne à charge</t>
    </r>
    <r>
      <rPr>
        <vertAlign val="superscript"/>
        <sz val="8"/>
        <rFont val="Arial"/>
        <family val="2"/>
      </rPr>
      <t>1</t>
    </r>
  </si>
  <si>
    <r>
      <t xml:space="preserve">        avec personne(s) à charge</t>
    </r>
    <r>
      <rPr>
        <vertAlign val="superscript"/>
        <sz val="8"/>
        <rFont val="Arial"/>
        <family val="2"/>
      </rPr>
      <t>1</t>
    </r>
  </si>
  <si>
    <t>2017*</t>
  </si>
  <si>
    <t>Ensemble</t>
  </si>
  <si>
    <t>Seul, dont</t>
  </si>
  <si>
    <r>
      <t xml:space="preserve">        homme seul sans personne à charge</t>
    </r>
    <r>
      <rPr>
        <vertAlign val="superscript"/>
        <sz val="8"/>
        <rFont val="Arial"/>
        <family val="2"/>
      </rPr>
      <t>1</t>
    </r>
  </si>
  <si>
    <t>Couple, dont</t>
  </si>
  <si>
    <r>
      <t xml:space="preserve">        sans personne à charge</t>
    </r>
    <r>
      <rPr>
        <vertAlign val="superscript"/>
        <sz val="8"/>
        <rFont val="Arial"/>
        <family val="2"/>
      </rPr>
      <t>1</t>
    </r>
  </si>
  <si>
    <t>2018*</t>
  </si>
  <si>
    <t>+0,1</t>
  </si>
  <si>
    <t>+0,4</t>
  </si>
  <si>
    <t>+1,2</t>
  </si>
  <si>
    <t>Montant annuel total des aides au logement,
(en millions d’euros courants)</t>
  </si>
  <si>
    <t>Allocataires d’une aide au logement</t>
  </si>
  <si>
    <t>Résident en foyer</t>
  </si>
  <si>
    <r>
      <t>Champ &gt;</t>
    </r>
    <r>
      <rPr>
        <sz val="8"/>
        <rFont val="Arial"/>
        <family val="2"/>
      </rPr>
      <t xml:space="preserve"> Tous régimes, France (hors Mayotte).</t>
    </r>
  </si>
  <si>
    <r>
      <t>Sources &gt;</t>
    </r>
    <r>
      <rPr>
        <sz val="8"/>
        <rFont val="Arial"/>
        <family val="2"/>
      </rPr>
      <t xml:space="preserve"> CNAF et MSA, calculs DREES.</t>
    </r>
  </si>
  <si>
    <r>
      <t>2017</t>
    </r>
    <r>
      <rPr>
        <vertAlign val="superscript"/>
        <sz val="8"/>
        <rFont val="Arial"/>
        <family val="2"/>
      </rPr>
      <t>3</t>
    </r>
  </si>
  <si>
    <r>
      <t>2018</t>
    </r>
    <r>
      <rPr>
        <vertAlign val="superscript"/>
        <sz val="8"/>
        <rFont val="Arial"/>
        <family val="2"/>
      </rPr>
      <t>3</t>
    </r>
  </si>
  <si>
    <r>
      <t xml:space="preserve">2. Dépenses totales de l’année divisée par 12 et par le nombre moyen de foyer bénéficiaires de l’année. Les effectifs moyens de l’année </t>
    </r>
    <r>
      <rPr>
        <i/>
        <sz val="8"/>
        <rFont val="Arial"/>
        <family val="2"/>
      </rPr>
      <t>n</t>
    </r>
    <r>
      <rPr>
        <sz val="8"/>
        <rFont val="Arial"/>
        <family val="2"/>
      </rPr>
      <t xml:space="preserve"> sont estimés en ajoutant les effectifs au 31 décembre </t>
    </r>
    <r>
      <rPr>
        <i/>
        <sz val="8"/>
        <rFont val="Arial"/>
        <family val="2"/>
      </rPr>
      <t>n-1</t>
    </r>
    <r>
      <rPr>
        <sz val="8"/>
        <rFont val="Arial"/>
        <family val="2"/>
      </rPr>
      <t xml:space="preserve"> à ceux au 31 décembre </t>
    </r>
    <r>
      <rPr>
        <i/>
        <sz val="8"/>
        <rFont val="Arial"/>
        <family val="2"/>
      </rPr>
      <t>n</t>
    </r>
    <r>
      <rPr>
        <sz val="8"/>
        <rFont val="Arial"/>
        <family val="2"/>
      </rPr>
      <t>, que l’on divise par deux.</t>
    </r>
  </si>
  <si>
    <t>Effectifs (en nombre)</t>
  </si>
  <si>
    <t>Ensemble (France entière)</t>
  </si>
  <si>
    <t>Ensemble (France métropolitaine)</t>
  </si>
  <si>
    <t>Tableau complémentaire. Dépenses annuelles et montant mensuel moyen par foyer allocataire d’une aide au logement, depuis 2009</t>
  </si>
  <si>
    <r>
      <t>Note &gt;</t>
    </r>
    <r>
      <rPr>
        <sz val="8"/>
        <color theme="1"/>
        <rFont val="Arial"/>
        <family val="2"/>
      </rPr>
      <t xml:space="preserve"> En France, on compte au total 11,8 allocataires d’une aide au logement pour 100 personnes âgées de 15 ans ou plus.
</t>
    </r>
    <r>
      <rPr>
        <b/>
        <sz val="8"/>
        <color theme="1"/>
        <rFont val="Arial"/>
        <family val="2"/>
      </rPr>
      <t xml:space="preserve">Champ &gt; </t>
    </r>
    <r>
      <rPr>
        <sz val="8"/>
        <color theme="1"/>
        <rFont val="Arial"/>
        <family val="2"/>
      </rPr>
      <t xml:space="preserve">France.
</t>
    </r>
    <r>
      <rPr>
        <b/>
        <sz val="8"/>
        <color theme="1"/>
        <rFont val="Arial"/>
        <family val="2"/>
      </rPr>
      <t>Sources &gt;</t>
    </r>
    <r>
      <rPr>
        <sz val="8"/>
        <color theme="1"/>
        <rFont val="Arial"/>
        <family val="2"/>
      </rPr>
      <t xml:space="preserve"> CNAF ; MSA ; Insee, population estimée au 1</t>
    </r>
    <r>
      <rPr>
        <vertAlign val="superscript"/>
        <sz val="8"/>
        <color theme="1"/>
        <rFont val="Arial"/>
        <family val="2"/>
      </rPr>
      <t>er</t>
    </r>
    <r>
      <rPr>
        <sz val="8"/>
        <color theme="1"/>
        <rFont val="Arial"/>
        <family val="2"/>
      </rPr>
      <t> janvier 2020.</t>
    </r>
  </si>
  <si>
    <r>
      <t>pop + 15 ans au 1</t>
    </r>
    <r>
      <rPr>
        <vertAlign val="superscript"/>
        <sz val="8"/>
        <rFont val="Arial"/>
        <family val="2"/>
      </rPr>
      <t xml:space="preserve">er </t>
    </r>
    <r>
      <rPr>
        <sz val="8"/>
        <rFont val="Arial"/>
        <family val="2"/>
      </rPr>
      <t>janvier 2020</t>
    </r>
  </si>
  <si>
    <r>
      <t>2019</t>
    </r>
    <r>
      <rPr>
        <vertAlign val="superscript"/>
        <sz val="8"/>
        <rFont val="Arial"/>
        <family val="2"/>
      </rPr>
      <t>3</t>
    </r>
  </si>
  <si>
    <t>2019*</t>
  </si>
  <si>
    <t>Couple sans enfant</t>
  </si>
  <si>
    <t>Ménage avec 1 enfant</t>
  </si>
  <si>
    <t>Ménage avec 2 enfants</t>
  </si>
  <si>
    <t>Ménage avec 3 enfants</t>
  </si>
  <si>
    <t>Personne seule sans enfant</t>
  </si>
  <si>
    <t>+0,7</t>
  </si>
  <si>
    <r>
      <t xml:space="preserve">Ces derniers sont calculés à partir des effectifs de l’année </t>
    </r>
    <r>
      <rPr>
        <i/>
        <sz val="8"/>
        <rFont val="Arial"/>
        <family val="2"/>
      </rPr>
      <t>n-1</t>
    </r>
    <r>
      <rPr>
        <sz val="8"/>
        <rFont val="Arial"/>
        <family val="2"/>
      </rPr>
      <t xml:space="preserve"> et de l’année </t>
    </r>
    <r>
      <rPr>
        <i/>
        <sz val="8"/>
        <rFont val="Arial"/>
        <family val="2"/>
      </rPr>
      <t>n</t>
    </r>
    <r>
      <rPr>
        <sz val="8"/>
        <rFont val="Arial"/>
        <family val="2"/>
      </rPr>
      <t xml:space="preserve">. </t>
    </r>
  </si>
  <si>
    <r>
      <rPr>
        <b/>
        <sz val="8"/>
        <rFont val="Arial"/>
        <family val="2"/>
      </rPr>
      <t xml:space="preserve">Note </t>
    </r>
    <r>
      <rPr>
        <sz val="8"/>
        <rFont val="Arial"/>
        <family val="2"/>
      </rPr>
      <t xml:space="preserve">&gt; Pour 2017, l’évolution annuelle du montant mensuel moyen est en données semi-définitives contrairement au montant mensuel moyen, qui est en données définitives. </t>
    </r>
  </si>
  <si>
    <t xml:space="preserve">* À partir de 2016, des données définitives sont fournies par la CNAF concernant les effectifs d’allocataires. Auparavant, il s’agissait de données semi-définitives (voir annexe 1.3). Cela engendre une rupture de série pour les montants mensuels moyens à partir de 2017. </t>
  </si>
  <si>
    <r>
      <t>Graphique 1. Montant mensuel de l’allocation logement selon la composition et les revenus du ménage (en zone 2, au 1</t>
    </r>
    <r>
      <rPr>
        <b/>
        <vertAlign val="superscript"/>
        <sz val="8"/>
        <rFont val="Arial"/>
        <family val="2"/>
      </rPr>
      <t>er</t>
    </r>
    <r>
      <rPr>
        <b/>
        <sz val="8"/>
        <rFont val="Arial"/>
        <family val="2"/>
      </rPr>
      <t xml:space="preserve"> avril 2021)
</t>
    </r>
  </si>
  <si>
    <r>
      <t xml:space="preserve">Note &gt; </t>
    </r>
    <r>
      <rPr>
        <sz val="8"/>
        <rFont val="Arial"/>
        <family val="2"/>
      </rPr>
      <t xml:space="preserve">Les montants des aides au logement sont présentés après déduction de la CRDS. 
</t>
    </r>
    <r>
      <rPr>
        <b/>
        <sz val="8"/>
        <rFont val="Arial"/>
        <family val="2"/>
      </rPr>
      <t>Lecture &gt;</t>
    </r>
    <r>
      <rPr>
        <sz val="8"/>
        <rFont val="Arial"/>
        <family val="2"/>
      </rPr>
      <t xml:space="preserve"> Une personne seule allocataire de l’aide au logement perçoit un montant fixe de 271 euros jusqu’à un revenu mensuel fiscal de référence de 382 euros. Au-delà de ce niveau de revenu, l’allocation est dégressive selon les revenus du ménage. L’allocation n’est plus versée quand elle atteint le seuil de versement. 
</t>
    </r>
    <r>
      <rPr>
        <b/>
        <sz val="8"/>
        <rFont val="Arial"/>
        <family val="2"/>
      </rPr>
      <t>Champ &gt;</t>
    </r>
    <r>
      <rPr>
        <sz val="8"/>
        <rFont val="Arial"/>
        <family val="2"/>
      </rPr>
      <t xml:space="preserve"> Ménages allocataires de l’ALS ou de l’ALF et louant un logement en zone 2 dans le parc privé, dont le loyer est supérieur ou égal au plafond de loyer mais inférieur au loyer à partir duquel l’aide est dégressive en fonction du loyer.
</t>
    </r>
    <r>
      <rPr>
        <b/>
        <sz val="8"/>
        <rFont val="Arial"/>
        <family val="2"/>
      </rPr>
      <t>Source &gt;</t>
    </r>
    <r>
      <rPr>
        <sz val="8"/>
        <rFont val="Arial"/>
        <family val="2"/>
      </rPr>
      <t xml:space="preserve"> Législation.</t>
    </r>
  </si>
  <si>
    <t>Tableau 1. Dépenses annuelles et montant mensuel moyen par foyer allocataire d’une aide au logement, depuis 2009</t>
  </si>
  <si>
    <r>
      <t xml:space="preserve">nd : non disponible.
1. Déflateur : indice annuel des prix à la consommation, y compris tabac, en France.
2. Dépenses totales de l’année divisées par 12 et par le nombre moyen de foyers bénéficiaires de l’année. Les effectifs moyens de l’année </t>
    </r>
    <r>
      <rPr>
        <i/>
        <sz val="8"/>
        <color theme="1"/>
        <rFont val="Arial"/>
        <family val="2"/>
      </rPr>
      <t>n</t>
    </r>
    <r>
      <rPr>
        <sz val="8"/>
        <color theme="1"/>
        <rFont val="Arial"/>
        <family val="2"/>
      </rPr>
      <t xml:space="preserve"> sont estimés en ajoutant les effectifs au 31 décembre </t>
    </r>
    <r>
      <rPr>
        <i/>
        <sz val="8"/>
        <color theme="1"/>
        <rFont val="Arial"/>
        <family val="2"/>
      </rPr>
      <t>n-1</t>
    </r>
    <r>
      <rPr>
        <sz val="8"/>
        <color theme="1"/>
        <rFont val="Arial"/>
        <family val="2"/>
      </rPr>
      <t xml:space="preserve"> à ceux au 31 décembre </t>
    </r>
    <r>
      <rPr>
        <i/>
        <sz val="8"/>
        <color theme="1"/>
        <rFont val="Arial"/>
        <family val="2"/>
      </rPr>
      <t>n</t>
    </r>
    <r>
      <rPr>
        <sz val="8"/>
        <color theme="1"/>
        <rFont val="Arial"/>
        <family val="2"/>
      </rPr>
      <t xml:space="preserve">, que l’on divise par deux.
3. À partir de 2016, des données définitives sont fournies par la CNAF concernant les effectifs d’allocataires. Auparavant, il s’agissait de données semi-définitives (voir annexe 1.3). Cela engendre une rupture de série pour les montants mensuels moyens à partir de 2017. Ces derniers sont calculés à partir des effectifs de l’année </t>
    </r>
    <r>
      <rPr>
        <i/>
        <sz val="8"/>
        <color theme="1"/>
        <rFont val="Arial"/>
        <family val="2"/>
      </rPr>
      <t xml:space="preserve">n-1 </t>
    </r>
    <r>
      <rPr>
        <sz val="8"/>
        <color theme="1"/>
        <rFont val="Arial"/>
        <family val="2"/>
      </rPr>
      <t xml:space="preserve">et de l’année </t>
    </r>
    <r>
      <rPr>
        <i/>
        <sz val="8"/>
        <color theme="1"/>
        <rFont val="Arial"/>
        <family val="2"/>
      </rPr>
      <t>n</t>
    </r>
    <r>
      <rPr>
        <sz val="8"/>
        <color theme="1"/>
        <rFont val="Arial"/>
        <family val="2"/>
      </rPr>
      <t xml:space="preserve">.
</t>
    </r>
    <r>
      <rPr>
        <b/>
        <sz val="8"/>
        <color theme="1"/>
        <rFont val="Arial"/>
        <family val="2"/>
      </rPr>
      <t xml:space="preserve">Note &gt; </t>
    </r>
    <r>
      <rPr>
        <sz val="8"/>
        <color theme="1"/>
        <rFont val="Arial"/>
        <family val="2"/>
      </rPr>
      <t xml:space="preserve">Pour 2017, l’évolution annuelle du montant mensuel moyen est en données semi-définitives contrairement au montant mensuel moyen, qui est en données définitives.
</t>
    </r>
    <r>
      <rPr>
        <b/>
        <sz val="8"/>
        <color theme="1"/>
        <rFont val="Arial"/>
        <family val="2"/>
      </rPr>
      <t>Champ &gt;</t>
    </r>
    <r>
      <rPr>
        <sz val="8"/>
        <color theme="1"/>
        <rFont val="Arial"/>
        <family val="2"/>
      </rPr>
      <t xml:space="preserve"> Tous régimes, France (hors Mayotte).
</t>
    </r>
    <r>
      <rPr>
        <b/>
        <sz val="8"/>
        <color theme="1"/>
        <rFont val="Arial"/>
        <family val="2"/>
      </rPr>
      <t>Sources &gt;</t>
    </r>
    <r>
      <rPr>
        <sz val="8"/>
        <color theme="1"/>
        <rFont val="Arial"/>
        <family val="2"/>
      </rPr>
      <t xml:space="preserve"> CNAF et MSA, calculs DREES.</t>
    </r>
  </si>
  <si>
    <t xml:space="preserve">Graphique 2. Évolution du nombre d’allocataires de l’ALF, de l’ALS et de l’APL, depuis 1980
</t>
  </si>
  <si>
    <r>
      <t xml:space="preserve">Note &gt; </t>
    </r>
    <r>
      <rPr>
        <sz val="8"/>
        <rFont val="Arial"/>
        <family val="2"/>
      </rPr>
      <t xml:space="preserve">Il y a une rupture de série en 2016. Pour cette année-là, le graphique présente à la fois les données semi-définitives et les données définitives de la CNAF (voir annexe 1.3).
</t>
    </r>
    <r>
      <rPr>
        <b/>
        <sz val="8"/>
        <rFont val="Arial"/>
        <family val="2"/>
      </rPr>
      <t>Champ &gt;</t>
    </r>
    <r>
      <rPr>
        <sz val="8"/>
        <rFont val="Arial"/>
        <family val="2"/>
      </rPr>
      <t xml:space="preserve"> Tous régimes, effectifs en France, au 31 décembre de chaque année.
</t>
    </r>
    <r>
      <rPr>
        <b/>
        <sz val="8"/>
        <rFont val="Arial"/>
        <family val="2"/>
      </rPr>
      <t>Sources &gt;</t>
    </r>
    <r>
      <rPr>
        <sz val="8"/>
        <rFont val="Arial"/>
        <family val="2"/>
      </rPr>
      <t xml:space="preserve"> CNAF ; MSA.</t>
    </r>
  </si>
  <si>
    <r>
      <t xml:space="preserve">nd : non disponible. 
1. Une personne à charge, au sens du logement, ne doit pas être allocataire d’une aide au logement par ailleurs.
2. Dans l’ensemble de la population, les parts ont été calculées au niveau du ménage, sans tenir compte des ménages complexes.
3. Dans l’ensemble de la population, le statut d’occupation concerne les ménages vivant dans des logements ordinaires (hors foyers).
4. Cette appellation concerne, dans l’ensemble de la population, les personnes du ménage faisant des études ou un stage non rémunéré. La répartition des étudiants allocataires d’une aide au logement correspond à celle de juin 2019 (les données pour décembre 2019 n’étant plus disponibles). En raison de leur saisonnalité, ces parts ne sont pas directement comparables à celles de l’édition précédente, qui utilisait les données de décembre 2018.
</t>
    </r>
    <r>
      <rPr>
        <b/>
        <sz val="8"/>
        <rFont val="Arial"/>
        <family val="2"/>
      </rPr>
      <t xml:space="preserve">Champ &gt; </t>
    </r>
    <r>
      <rPr>
        <sz val="8"/>
        <rFont val="Arial"/>
        <family val="2"/>
      </rPr>
      <t xml:space="preserve">France ; ensemble de la population : ménages ordinaires en France (hors Mayotte).
</t>
    </r>
    <r>
      <rPr>
        <b/>
        <sz val="8"/>
        <rFont val="Arial"/>
        <family val="2"/>
      </rPr>
      <t>Sources &gt;</t>
    </r>
    <r>
      <rPr>
        <sz val="8"/>
        <rFont val="Arial"/>
        <family val="2"/>
      </rPr>
      <t xml:space="preserve"> CNAF et MSA pour les effectifs ; CNAF pour la répartition (97 % des allocataires d’une aide au logement relèvent de la CNAF) ; Insee, enquête Emploi 2019, pour la composition des ménages, l’âge des personnes et la part des étudiants dans l’ensemble de la population ; Insee, SDeS, estimation annuelle du parc de logements au 1</t>
    </r>
    <r>
      <rPr>
        <vertAlign val="superscript"/>
        <sz val="8"/>
        <rFont val="Arial"/>
        <family val="2"/>
      </rPr>
      <t>er</t>
    </r>
    <r>
      <rPr>
        <sz val="8"/>
        <rFont val="Arial"/>
        <family val="2"/>
      </rPr>
      <t> janvier 2020, pour le statut vis-à-vis du logement dans l’ensemble de la population.</t>
    </r>
  </si>
  <si>
    <t>   40</t>
  </si>
  <si>
    <t>                  20</t>
  </si>
  <si>
    <t>                  2</t>
  </si>
  <si>
    <t>                  38</t>
  </si>
  <si>
    <t>Carte 1. Part d’allocataires d’une aide au logement, fin 2019, parmi la population âgée de 15 ans ou plus</t>
  </si>
  <si>
    <t>Tableau 2. Caractéristiques des allocataires de l’ALF, de l’ALS et de l’APL, fin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</si>
</sst>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E+00"/>
    <numFmt numFmtId="166" formatCode="#,##0&quot;  &quot;"/>
    <numFmt numFmtId="167" formatCode="0.000"/>
    <numFmt numFmtId="168" formatCode="0\ %"/>
  </numFmts>
  <fonts count="14" x14ac:knownFonts="1">
    <font>
      <sz val="11"/>
      <color theme="1"/>
      <name val="Calibri"/>
      <family val="2"/>
      <scheme val="minor"/>
    </font>
    <font>
      <sz val="11"/>
      <color theme="1"/>
      <name val="Calibri"/>
      <family val="2"/>
      <scheme val="minor"/>
    </font>
    <font>
      <b/>
      <sz val="8"/>
      <name val="Arial"/>
      <family val="2"/>
    </font>
    <font>
      <sz val="8"/>
      <name val="Arial"/>
      <family val="2"/>
    </font>
    <font>
      <sz val="8"/>
      <color theme="1"/>
      <name val="Arial"/>
      <family val="2"/>
    </font>
    <font>
      <b/>
      <sz val="8"/>
      <color theme="1"/>
      <name val="Arial"/>
      <family val="2"/>
    </font>
    <font>
      <i/>
      <sz val="8"/>
      <name val="Arial"/>
      <family val="2"/>
    </font>
    <font>
      <b/>
      <sz val="8"/>
      <color rgb="FFFF0000"/>
      <name val="Arial"/>
      <family val="2"/>
    </font>
    <font>
      <sz val="10"/>
      <name val="Arial"/>
      <family val="2"/>
    </font>
    <font>
      <vertAlign val="superscript"/>
      <sz val="8"/>
      <name val="Arial"/>
      <family val="2"/>
    </font>
    <font>
      <b/>
      <vertAlign val="superscript"/>
      <sz val="8"/>
      <name val="Arial"/>
      <family val="2"/>
    </font>
    <font>
      <sz val="8"/>
      <color rgb="FFFF0000"/>
      <name val="Arial"/>
      <family val="2"/>
    </font>
    <font>
      <i/>
      <sz val="8"/>
      <color theme="1"/>
      <name val="Arial"/>
      <family val="2"/>
    </font>
    <font>
      <vertAlign val="superscript"/>
      <sz val="8"/>
      <color theme="1"/>
      <name val="Arial"/>
      <family val="2"/>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s>
  <cellStyleXfs count="4">
    <xf numFmtId="0" fontId="0" fillId="0" borderId="0"/>
    <xf numFmtId="9" fontId="1" fillId="0" borderId="0" applyFont="0" applyFill="0" applyBorder="0" applyAlignment="0" applyProtection="0"/>
    <xf numFmtId="0" fontId="8" fillId="0" borderId="0"/>
    <xf numFmtId="168" fontId="8" fillId="0" borderId="0" applyFill="0" applyBorder="0" applyAlignment="0" applyProtection="0"/>
  </cellStyleXfs>
  <cellXfs count="219">
    <xf numFmtId="0" fontId="0" fillId="0" borderId="0" xfId="0"/>
    <xf numFmtId="0" fontId="3" fillId="0" borderId="0" xfId="0" applyFont="1"/>
    <xf numFmtId="0" fontId="3" fillId="0" borderId="1" xfId="0" applyFont="1" applyBorder="1" applyAlignment="1">
      <alignment horizontal="center" vertical="center"/>
    </xf>
    <xf numFmtId="0" fontId="2" fillId="0" borderId="0" xfId="0" applyFont="1" applyAlignment="1">
      <alignment horizontal="justify"/>
    </xf>
    <xf numFmtId="0" fontId="3" fillId="2" borderId="0" xfId="0" applyFont="1" applyFill="1" applyAlignment="1">
      <alignment vertical="center"/>
    </xf>
    <xf numFmtId="0" fontId="2" fillId="0" borderId="0" xfId="0" applyFont="1" applyAlignment="1">
      <alignment horizontal="right"/>
    </xf>
    <xf numFmtId="0" fontId="3" fillId="0" borderId="1" xfId="0" applyFont="1" applyBorder="1" applyAlignment="1">
      <alignment horizontal="center"/>
    </xf>
    <xf numFmtId="0" fontId="3" fillId="0" borderId="0" xfId="0" applyFont="1" applyBorder="1"/>
    <xf numFmtId="0" fontId="3" fillId="0" borderId="3" xfId="0" applyFont="1" applyBorder="1" applyAlignment="1">
      <alignment horizontal="center" vertical="center"/>
    </xf>
    <xf numFmtId="0" fontId="3" fillId="0" borderId="4" xfId="0" applyFont="1" applyBorder="1" applyAlignment="1">
      <alignment horizontal="left" vertical="center"/>
    </xf>
    <xf numFmtId="0" fontId="3" fillId="0" borderId="4" xfId="0" applyFont="1" applyBorder="1" applyAlignment="1">
      <alignment horizontal="center" vertical="center" wrapText="1"/>
    </xf>
    <xf numFmtId="0" fontId="3" fillId="0" borderId="5" xfId="0" applyFont="1" applyBorder="1" applyAlignment="1">
      <alignment horizontal="center"/>
    </xf>
    <xf numFmtId="0" fontId="3" fillId="0" borderId="2" xfId="0" applyFont="1" applyBorder="1" applyAlignment="1">
      <alignment horizontal="left"/>
    </xf>
    <xf numFmtId="166" fontId="3" fillId="0" borderId="2" xfId="0" quotePrefix="1" applyNumberFormat="1" applyFont="1" applyBorder="1"/>
    <xf numFmtId="3" fontId="3" fillId="0" borderId="2" xfId="0" applyNumberFormat="1" applyFont="1" applyBorder="1"/>
    <xf numFmtId="0" fontId="3" fillId="0" borderId="6" xfId="0" applyFont="1" applyBorder="1" applyAlignment="1">
      <alignment horizontal="center"/>
    </xf>
    <xf numFmtId="0" fontId="3" fillId="0" borderId="1" xfId="0" applyFont="1" applyBorder="1" applyAlignment="1">
      <alignment horizontal="left"/>
    </xf>
    <xf numFmtId="3" fontId="3" fillId="0" borderId="1" xfId="0" applyNumberFormat="1" applyFont="1" applyBorder="1"/>
    <xf numFmtId="0" fontId="3" fillId="0" borderId="1" xfId="0" applyFont="1" applyFill="1" applyBorder="1" applyAlignment="1">
      <alignment horizontal="left"/>
    </xf>
    <xf numFmtId="166" fontId="3" fillId="3" borderId="1" xfId="0" quotePrefix="1" applyNumberFormat="1" applyFont="1" applyFill="1" applyBorder="1"/>
    <xf numFmtId="0" fontId="3" fillId="0" borderId="0" xfId="0" applyFont="1" applyFill="1" applyBorder="1" applyAlignment="1">
      <alignment horizontal="center"/>
    </xf>
    <xf numFmtId="0" fontId="2" fillId="0" borderId="1" xfId="0" applyFont="1" applyFill="1" applyBorder="1" applyAlignment="1">
      <alignment horizontal="left"/>
    </xf>
    <xf numFmtId="166" fontId="2" fillId="0" borderId="1" xfId="0" quotePrefix="1" applyNumberFormat="1" applyFont="1" applyBorder="1"/>
    <xf numFmtId="0" fontId="2" fillId="0" borderId="0" xfId="0" applyFont="1"/>
    <xf numFmtId="0" fontId="7" fillId="0" borderId="0" xfId="0" applyFont="1" applyFill="1" applyBorder="1" applyAlignment="1">
      <alignment horizontal="left"/>
    </xf>
    <xf numFmtId="166" fontId="7" fillId="0" borderId="0" xfId="0" quotePrefix="1" applyNumberFormat="1" applyFont="1" applyBorder="1"/>
    <xf numFmtId="164" fontId="3" fillId="0" borderId="0" xfId="0" applyNumberFormat="1" applyFont="1" applyBorder="1"/>
    <xf numFmtId="0" fontId="3" fillId="0" borderId="0" xfId="0" applyFont="1" applyAlignment="1"/>
    <xf numFmtId="164" fontId="7" fillId="2" borderId="0" xfId="1" applyNumberFormat="1" applyFont="1" applyFill="1" applyBorder="1"/>
    <xf numFmtId="164" fontId="3" fillId="2" borderId="2" xfId="0" applyNumberFormat="1" applyFont="1" applyFill="1" applyBorder="1"/>
    <xf numFmtId="0" fontId="3" fillId="2" borderId="1" xfId="0" applyFont="1" applyFill="1" applyBorder="1" applyAlignment="1">
      <alignment horizontal="left"/>
    </xf>
    <xf numFmtId="0" fontId="3" fillId="0" borderId="0" xfId="0" applyFont="1" applyBorder="1" applyAlignment="1">
      <alignment horizontal="center" vertical="center"/>
    </xf>
    <xf numFmtId="164" fontId="3" fillId="0" borderId="0" xfId="0" quotePrefix="1" applyNumberFormat="1" applyFont="1" applyBorder="1" applyAlignment="1">
      <alignment horizontal="center" vertical="center"/>
    </xf>
    <xf numFmtId="164" fontId="4" fillId="0" borderId="0" xfId="0" applyNumberFormat="1" applyFont="1" applyBorder="1" applyAlignment="1">
      <alignment horizontal="center" vertical="center"/>
    </xf>
    <xf numFmtId="0" fontId="4" fillId="0" borderId="0" xfId="0" applyFont="1"/>
    <xf numFmtId="3" fontId="2" fillId="2" borderId="0" xfId="0" applyNumberFormat="1" applyFont="1" applyFill="1" applyAlignment="1">
      <alignment vertical="center"/>
    </xf>
    <xf numFmtId="3" fontId="3" fillId="0" borderId="0" xfId="0" applyNumberFormat="1" applyFont="1"/>
    <xf numFmtId="0" fontId="2" fillId="0" borderId="7" xfId="0" applyFont="1" applyBorder="1" applyAlignment="1">
      <alignment wrapText="1"/>
    </xf>
    <xf numFmtId="3" fontId="2" fillId="0" borderId="7" xfId="0" applyNumberFormat="1" applyFont="1" applyBorder="1" applyAlignment="1">
      <alignment horizontal="center" vertical="center"/>
    </xf>
    <xf numFmtId="3" fontId="5" fillId="0" borderId="10" xfId="0" applyNumberFormat="1" applyFont="1" applyBorder="1" applyAlignment="1">
      <alignment horizontal="center" vertical="center"/>
    </xf>
    <xf numFmtId="0" fontId="3" fillId="0" borderId="7" xfId="0" applyFont="1" applyBorder="1" applyAlignment="1">
      <alignment horizontal="left" wrapText="1"/>
    </xf>
    <xf numFmtId="3" fontId="3" fillId="0" borderId="7" xfId="0" applyNumberFormat="1" applyFont="1" applyBorder="1" applyAlignment="1">
      <alignment horizontal="center" vertical="center"/>
    </xf>
    <xf numFmtId="3" fontId="4" fillId="0" borderId="10" xfId="0" applyNumberFormat="1" applyFont="1" applyBorder="1" applyAlignment="1">
      <alignment horizontal="center" vertical="center"/>
    </xf>
    <xf numFmtId="0" fontId="3" fillId="0" borderId="7" xfId="0" applyFont="1" applyBorder="1"/>
    <xf numFmtId="0" fontId="3" fillId="0" borderId="7" xfId="0" quotePrefix="1" applyFont="1" applyBorder="1" applyAlignment="1">
      <alignment horizontal="center" vertical="center"/>
    </xf>
    <xf numFmtId="1" fontId="4" fillId="0" borderId="10" xfId="0" quotePrefix="1" applyNumberFormat="1" applyFont="1" applyBorder="1" applyAlignment="1">
      <alignment horizontal="center" vertical="center"/>
    </xf>
    <xf numFmtId="0" fontId="2" fillId="0" borderId="7" xfId="0" applyFont="1" applyBorder="1"/>
    <xf numFmtId="1" fontId="2" fillId="0" borderId="7" xfId="0" applyNumberFormat="1" applyFont="1" applyBorder="1" applyAlignment="1">
      <alignment horizontal="center" vertical="center"/>
    </xf>
    <xf numFmtId="1" fontId="5" fillId="0" borderId="10" xfId="0" applyNumberFormat="1" applyFont="1" applyBorder="1" applyAlignment="1">
      <alignment horizontal="center" vertical="center"/>
    </xf>
    <xf numFmtId="0" fontId="3" fillId="0" borderId="7" xfId="0" applyFont="1" applyBorder="1" applyAlignment="1">
      <alignment horizontal="center" vertical="center"/>
    </xf>
    <xf numFmtId="164" fontId="3" fillId="0" borderId="7" xfId="0" quotePrefix="1" applyNumberFormat="1" applyFont="1" applyBorder="1" applyAlignment="1">
      <alignment horizontal="center" vertical="center"/>
    </xf>
    <xf numFmtId="164" fontId="4" fillId="0" borderId="10" xfId="0" applyNumberFormat="1" applyFont="1" applyBorder="1" applyAlignment="1">
      <alignment horizontal="center" vertical="center"/>
    </xf>
    <xf numFmtId="0" fontId="3" fillId="0" borderId="11" xfId="0" applyFont="1" applyFill="1" applyBorder="1" applyAlignment="1">
      <alignment horizontal="center" vertical="center"/>
    </xf>
    <xf numFmtId="0" fontId="3" fillId="0" borderId="7" xfId="0" applyFont="1" applyFill="1" applyBorder="1" applyAlignment="1">
      <alignment horizontal="center" vertical="center"/>
    </xf>
    <xf numFmtId="3" fontId="5" fillId="0" borderId="11" xfId="0" applyNumberFormat="1" applyFont="1" applyBorder="1" applyAlignment="1">
      <alignment horizontal="center" vertical="center"/>
    </xf>
    <xf numFmtId="3" fontId="5" fillId="0" borderId="7" xfId="0" applyNumberFormat="1" applyFont="1" applyBorder="1" applyAlignment="1">
      <alignment horizontal="center" vertical="center"/>
    </xf>
    <xf numFmtId="3" fontId="4" fillId="0" borderId="11" xfId="0" applyNumberFormat="1" applyFont="1" applyBorder="1" applyAlignment="1">
      <alignment horizontal="center" vertical="center"/>
    </xf>
    <xf numFmtId="3" fontId="4" fillId="0" borderId="7" xfId="0" applyNumberFormat="1" applyFont="1" applyBorder="1" applyAlignment="1">
      <alignment horizontal="center" vertical="center"/>
    </xf>
    <xf numFmtId="1" fontId="4" fillId="0" borderId="11" xfId="0" quotePrefix="1" applyNumberFormat="1" applyFont="1" applyBorder="1" applyAlignment="1">
      <alignment horizontal="center" vertical="center"/>
    </xf>
    <xf numFmtId="164" fontId="4" fillId="0" borderId="7" xfId="0" applyNumberFormat="1" applyFont="1" applyBorder="1" applyAlignment="1">
      <alignment horizontal="center" vertical="center"/>
    </xf>
    <xf numFmtId="1" fontId="5" fillId="0" borderId="11" xfId="0" applyNumberFormat="1" applyFont="1" applyBorder="1" applyAlignment="1">
      <alignment horizontal="center" vertical="center"/>
    </xf>
    <xf numFmtId="1" fontId="5" fillId="0" borderId="7" xfId="0" applyNumberFormat="1" applyFont="1" applyBorder="1" applyAlignment="1">
      <alignment horizontal="center" vertical="center"/>
    </xf>
    <xf numFmtId="0" fontId="3" fillId="0" borderId="11" xfId="0" applyFont="1" applyBorder="1" applyAlignment="1">
      <alignment horizontal="center" vertical="center"/>
    </xf>
    <xf numFmtId="164" fontId="4" fillId="0" borderId="11" xfId="0" applyNumberFormat="1" applyFont="1" applyBorder="1" applyAlignment="1">
      <alignment horizontal="center" vertical="center"/>
    </xf>
    <xf numFmtId="0" fontId="3" fillId="0" borderId="10" xfId="0" applyFont="1" applyFill="1" applyBorder="1" applyAlignment="1">
      <alignment horizontal="center" vertical="center"/>
    </xf>
    <xf numFmtId="0" fontId="2" fillId="0" borderId="0" xfId="0" applyFont="1" applyAlignment="1">
      <alignment horizontal="left" vertical="center"/>
    </xf>
    <xf numFmtId="3" fontId="4" fillId="0" borderId="0" xfId="0" applyNumberFormat="1" applyFont="1"/>
    <xf numFmtId="0" fontId="4" fillId="0" borderId="10" xfId="0" quotePrefix="1" applyFont="1" applyBorder="1" applyAlignment="1">
      <alignment horizontal="center" vertical="center"/>
    </xf>
    <xf numFmtId="3" fontId="2" fillId="2" borderId="0" xfId="0" applyNumberFormat="1" applyFont="1" applyFill="1" applyBorder="1" applyAlignment="1">
      <alignment vertical="center"/>
    </xf>
    <xf numFmtId="0" fontId="2" fillId="2" borderId="12" xfId="0" applyFont="1" applyFill="1" applyBorder="1" applyAlignment="1">
      <alignment vertical="center"/>
    </xf>
    <xf numFmtId="0" fontId="2" fillId="2" borderId="13" xfId="0" applyFont="1" applyFill="1" applyBorder="1" applyAlignment="1">
      <alignment vertical="center"/>
    </xf>
    <xf numFmtId="0" fontId="3" fillId="2" borderId="14" xfId="0" applyFont="1" applyFill="1" applyBorder="1"/>
    <xf numFmtId="0" fontId="11" fillId="2" borderId="15" xfId="0" applyFont="1" applyFill="1" applyBorder="1"/>
    <xf numFmtId="0" fontId="2" fillId="2" borderId="14" xfId="0" applyFont="1" applyFill="1" applyBorder="1" applyAlignment="1">
      <alignment horizontal="left"/>
    </xf>
    <xf numFmtId="0" fontId="2" fillId="2" borderId="15" xfId="0" applyFont="1" applyFill="1" applyBorder="1" applyAlignment="1">
      <alignment horizontal="left"/>
    </xf>
    <xf numFmtId="0" fontId="3" fillId="2" borderId="15" xfId="0" applyFont="1" applyFill="1" applyBorder="1"/>
    <xf numFmtId="0" fontId="3" fillId="0" borderId="14" xfId="0" applyFont="1" applyBorder="1"/>
    <xf numFmtId="0" fontId="3" fillId="0" borderId="15" xfId="0" applyFont="1" applyBorder="1"/>
    <xf numFmtId="0" fontId="2" fillId="0" borderId="16" xfId="0" applyFont="1" applyFill="1" applyBorder="1"/>
    <xf numFmtId="0" fontId="11" fillId="0" borderId="17" xfId="0" applyFont="1" applyBorder="1"/>
    <xf numFmtId="0" fontId="2" fillId="2" borderId="12" xfId="0" applyFont="1" applyFill="1" applyBorder="1" applyAlignment="1">
      <alignment horizontal="left"/>
    </xf>
    <xf numFmtId="0" fontId="2" fillId="2" borderId="13" xfId="0" applyFont="1" applyFill="1" applyBorder="1" applyAlignment="1">
      <alignment horizontal="left"/>
    </xf>
    <xf numFmtId="0" fontId="3" fillId="2" borderId="16" xfId="0" applyFont="1" applyFill="1" applyBorder="1" applyAlignment="1">
      <alignment horizontal="left"/>
    </xf>
    <xf numFmtId="0" fontId="3" fillId="2" borderId="17" xfId="0" applyFont="1" applyFill="1" applyBorder="1" applyAlignment="1">
      <alignment horizontal="left"/>
    </xf>
    <xf numFmtId="0" fontId="2" fillId="2" borderId="12" xfId="0" applyFont="1" applyFill="1" applyBorder="1"/>
    <xf numFmtId="0" fontId="3" fillId="2" borderId="13" xfId="0" applyFont="1" applyFill="1" applyBorder="1"/>
    <xf numFmtId="0" fontId="3" fillId="0" borderId="16" xfId="0" applyFont="1" applyFill="1" applyBorder="1"/>
    <xf numFmtId="1" fontId="4" fillId="0" borderId="0" xfId="0" applyNumberFormat="1" applyFont="1"/>
    <xf numFmtId="167" fontId="4" fillId="0" borderId="0" xfId="0" applyNumberFormat="1" applyFont="1"/>
    <xf numFmtId="0" fontId="4" fillId="0" borderId="17" xfId="0" applyFont="1" applyBorder="1"/>
    <xf numFmtId="0" fontId="4" fillId="0" borderId="8" xfId="0" applyFont="1" applyBorder="1" applyAlignment="1">
      <alignment horizontal="right" vertical="center" indent="3"/>
    </xf>
    <xf numFmtId="0" fontId="4" fillId="0" borderId="18" xfId="0" applyFont="1" applyBorder="1" applyAlignment="1">
      <alignment horizontal="right" vertical="center" indent="3"/>
    </xf>
    <xf numFmtId="0" fontId="4" fillId="0" borderId="9" xfId="0" applyFont="1" applyBorder="1" applyAlignment="1">
      <alignment horizontal="right" vertical="center" indent="3"/>
    </xf>
    <xf numFmtId="0" fontId="4" fillId="0" borderId="18" xfId="0" applyFont="1" applyBorder="1" applyAlignment="1">
      <alignment horizontal="right" vertical="center" indent="4"/>
    </xf>
    <xf numFmtId="0" fontId="4" fillId="0" borderId="9" xfId="0" applyFont="1" applyBorder="1" applyAlignment="1">
      <alignment horizontal="right" vertical="center" indent="4"/>
    </xf>
    <xf numFmtId="0" fontId="3" fillId="0" borderId="8" xfId="0" applyFont="1" applyBorder="1" applyAlignment="1">
      <alignment horizontal="center" vertical="center"/>
    </xf>
    <xf numFmtId="0" fontId="3" fillId="0" borderId="8" xfId="0" applyFont="1" applyFill="1" applyBorder="1" applyAlignment="1">
      <alignment horizontal="center" vertical="center"/>
    </xf>
    <xf numFmtId="49" fontId="3" fillId="0" borderId="8" xfId="0" applyNumberFormat="1" applyFont="1" applyFill="1" applyBorder="1" applyAlignment="1">
      <alignment horizontal="center" vertical="center"/>
    </xf>
    <xf numFmtId="0" fontId="2" fillId="0" borderId="19" xfId="0" applyFont="1" applyBorder="1" applyAlignment="1">
      <alignment wrapText="1"/>
    </xf>
    <xf numFmtId="3" fontId="4" fillId="0" borderId="18" xfId="0" applyNumberFormat="1" applyFont="1" applyBorder="1" applyAlignment="1">
      <alignment horizontal="right" vertical="center" indent="4"/>
    </xf>
    <xf numFmtId="0" fontId="2" fillId="2" borderId="7" xfId="0" applyFont="1" applyFill="1" applyBorder="1"/>
    <xf numFmtId="3" fontId="4" fillId="2" borderId="7" xfId="0" applyNumberFormat="1" applyFont="1" applyFill="1" applyBorder="1"/>
    <xf numFmtId="3" fontId="4" fillId="2" borderId="0" xfId="0" applyNumberFormat="1" applyFont="1" applyFill="1" applyBorder="1"/>
    <xf numFmtId="0" fontId="3" fillId="2" borderId="0" xfId="0" applyFont="1" applyFill="1"/>
    <xf numFmtId="0" fontId="4" fillId="2" borderId="0" xfId="0" applyFont="1" applyFill="1"/>
    <xf numFmtId="49" fontId="3" fillId="0" borderId="7" xfId="0" applyNumberFormat="1" applyFont="1" applyFill="1" applyBorder="1" applyAlignment="1">
      <alignment horizontal="center" vertical="center"/>
    </xf>
    <xf numFmtId="0" fontId="4" fillId="0" borderId="7" xfId="0" applyFont="1" applyBorder="1" applyAlignment="1">
      <alignment horizontal="center" vertical="center"/>
    </xf>
    <xf numFmtId="0" fontId="5" fillId="0" borderId="7" xfId="0" applyFont="1" applyBorder="1" applyAlignment="1">
      <alignment horizontal="center" vertical="center"/>
    </xf>
    <xf numFmtId="0" fontId="4" fillId="0" borderId="0" xfId="0" applyFont="1" applyAlignment="1">
      <alignment vertical="top" wrapText="1"/>
    </xf>
    <xf numFmtId="0" fontId="4" fillId="2" borderId="7" xfId="0" applyFont="1" applyFill="1" applyBorder="1"/>
    <xf numFmtId="0" fontId="6" fillId="2" borderId="7" xfId="0" applyFont="1" applyFill="1" applyBorder="1" applyAlignment="1">
      <alignment horizontal="center" vertical="center"/>
    </xf>
    <xf numFmtId="3" fontId="3" fillId="2" borderId="7" xfId="0" applyNumberFormat="1" applyFont="1" applyFill="1" applyBorder="1"/>
    <xf numFmtId="0" fontId="12" fillId="2" borderId="7" xfId="0" applyFont="1" applyFill="1" applyBorder="1" applyAlignment="1">
      <alignment horizontal="center" vertical="center"/>
    </xf>
    <xf numFmtId="4" fontId="4" fillId="2" borderId="7" xfId="0" applyNumberFormat="1" applyFont="1" applyFill="1" applyBorder="1"/>
    <xf numFmtId="1" fontId="4" fillId="2" borderId="7" xfId="0" applyNumberFormat="1" applyFont="1" applyFill="1" applyBorder="1"/>
    <xf numFmtId="0" fontId="3" fillId="2" borderId="0" xfId="0" applyFont="1" applyFill="1" applyBorder="1" applyAlignment="1">
      <alignment horizontal="left" vertical="center"/>
    </xf>
    <xf numFmtId="0" fontId="6" fillId="2" borderId="0" xfId="0" applyFont="1" applyFill="1" applyBorder="1" applyAlignment="1">
      <alignment horizontal="center" vertical="center"/>
    </xf>
    <xf numFmtId="1" fontId="4" fillId="2" borderId="0" xfId="0" applyNumberFormat="1" applyFont="1" applyFill="1" applyBorder="1"/>
    <xf numFmtId="3" fontId="3" fillId="2" borderId="0" xfId="0" applyNumberFormat="1" applyFont="1" applyFill="1" applyBorder="1"/>
    <xf numFmtId="4" fontId="4" fillId="2" borderId="0" xfId="0" applyNumberFormat="1" applyFont="1" applyFill="1" applyBorder="1"/>
    <xf numFmtId="1" fontId="4" fillId="2" borderId="0" xfId="0" applyNumberFormat="1" applyFont="1" applyFill="1"/>
    <xf numFmtId="3" fontId="4" fillId="2" borderId="0" xfId="0" applyNumberFormat="1" applyFont="1" applyFill="1"/>
    <xf numFmtId="0" fontId="3" fillId="2" borderId="0" xfId="0" applyFont="1" applyFill="1" applyAlignment="1">
      <alignment horizontal="right"/>
    </xf>
    <xf numFmtId="0" fontId="4" fillId="2" borderId="0" xfId="0" applyFont="1" applyFill="1" applyBorder="1"/>
    <xf numFmtId="165" fontId="4" fillId="2" borderId="0" xfId="0" applyNumberFormat="1" applyFont="1" applyFill="1"/>
    <xf numFmtId="0" fontId="11" fillId="2" borderId="0" xfId="0" applyFont="1" applyFill="1"/>
    <xf numFmtId="2" fontId="4" fillId="0" borderId="0" xfId="0" applyNumberFormat="1" applyFont="1"/>
    <xf numFmtId="164" fontId="4" fillId="0" borderId="0" xfId="0" applyNumberFormat="1" applyFont="1"/>
    <xf numFmtId="0" fontId="4" fillId="2" borderId="1" xfId="0" applyFont="1" applyFill="1" applyBorder="1" applyAlignment="1">
      <alignment horizontal="center" vertical="center" wrapText="1"/>
    </xf>
    <xf numFmtId="3" fontId="3" fillId="2" borderId="26" xfId="0" applyNumberFormat="1" applyFont="1" applyFill="1" applyBorder="1" applyAlignment="1" applyProtection="1">
      <alignment horizontal="center"/>
    </xf>
    <xf numFmtId="3" fontId="4" fillId="2" borderId="27" xfId="0" applyNumberFormat="1" applyFont="1" applyFill="1" applyBorder="1"/>
    <xf numFmtId="3" fontId="4" fillId="2" borderId="28" xfId="0" applyNumberFormat="1" applyFont="1" applyFill="1" applyBorder="1"/>
    <xf numFmtId="3" fontId="3" fillId="2" borderId="21" xfId="0" applyNumberFormat="1" applyFont="1" applyFill="1" applyBorder="1" applyAlignment="1" applyProtection="1">
      <alignment horizontal="center"/>
    </xf>
    <xf numFmtId="3" fontId="4" fillId="2" borderId="22" xfId="0" applyNumberFormat="1" applyFont="1" applyFill="1" applyBorder="1"/>
    <xf numFmtId="3" fontId="3" fillId="2" borderId="23" xfId="0" applyNumberFormat="1" applyFont="1" applyFill="1" applyBorder="1" applyAlignment="1" applyProtection="1">
      <alignment horizontal="center"/>
    </xf>
    <xf numFmtId="3" fontId="4" fillId="2" borderId="24" xfId="0" applyNumberFormat="1" applyFont="1" applyFill="1" applyBorder="1"/>
    <xf numFmtId="3" fontId="4" fillId="2" borderId="25" xfId="0" applyNumberFormat="1" applyFont="1" applyFill="1" applyBorder="1"/>
    <xf numFmtId="2" fontId="4" fillId="2" borderId="0" xfId="0" applyNumberFormat="1" applyFont="1" applyFill="1"/>
    <xf numFmtId="0" fontId="2" fillId="0" borderId="0" xfId="0" applyFont="1" applyAlignment="1">
      <alignment horizontal="left"/>
    </xf>
    <xf numFmtId="0" fontId="2" fillId="0" borderId="0" xfId="0" applyFont="1" applyBorder="1" applyAlignment="1">
      <alignment horizontal="left"/>
    </xf>
    <xf numFmtId="0" fontId="3" fillId="2" borderId="14" xfId="0" applyFont="1" applyFill="1" applyBorder="1" applyAlignment="1">
      <alignment horizontal="left"/>
    </xf>
    <xf numFmtId="0" fontId="3" fillId="2" borderId="15" xfId="0" applyFont="1" applyFill="1" applyBorder="1" applyAlignment="1">
      <alignment horizontal="left"/>
    </xf>
    <xf numFmtId="0" fontId="3" fillId="0" borderId="7" xfId="0" applyFont="1" applyBorder="1" applyAlignment="1">
      <alignment horizontal="center" vertical="center" wrapText="1"/>
    </xf>
    <xf numFmtId="0" fontId="4" fillId="2" borderId="1" xfId="0" applyFont="1" applyFill="1" applyBorder="1"/>
    <xf numFmtId="3" fontId="5" fillId="0" borderId="0" xfId="0" applyNumberFormat="1" applyFont="1" applyAlignment="1">
      <alignment horizontal="right" vertical="center" indent="3"/>
    </xf>
    <xf numFmtId="3" fontId="4" fillId="0" borderId="0" xfId="0" applyNumberFormat="1" applyFont="1" applyAlignment="1">
      <alignment horizontal="right" vertical="center" indent="3"/>
    </xf>
    <xf numFmtId="0" fontId="4" fillId="0" borderId="0" xfId="0" applyFont="1" applyAlignment="1">
      <alignment horizontal="right" vertical="center" indent="3"/>
    </xf>
    <xf numFmtId="0" fontId="3" fillId="0" borderId="12" xfId="0" applyFont="1" applyBorder="1" applyAlignment="1">
      <alignment horizontal="left" wrapText="1"/>
    </xf>
    <xf numFmtId="0" fontId="3" fillId="0" borderId="14" xfId="0" applyFont="1" applyBorder="1" applyAlignment="1">
      <alignment horizontal="left" wrapText="1"/>
    </xf>
    <xf numFmtId="0" fontId="3" fillId="0" borderId="16" xfId="0" applyFont="1" applyBorder="1" applyAlignment="1">
      <alignment horizontal="left" wrapText="1"/>
    </xf>
    <xf numFmtId="0" fontId="3" fillId="0" borderId="19" xfId="0" applyFont="1" applyFill="1" applyBorder="1"/>
    <xf numFmtId="0" fontId="2" fillId="0" borderId="19" xfId="0" applyFont="1" applyBorder="1"/>
    <xf numFmtId="0" fontId="3" fillId="0" borderId="16" xfId="0" applyFont="1" applyBorder="1"/>
    <xf numFmtId="3" fontId="5" fillId="0" borderId="20" xfId="0" applyNumberFormat="1" applyFont="1" applyBorder="1" applyAlignment="1">
      <alignment horizontal="right" vertical="center" indent="3"/>
    </xf>
    <xf numFmtId="3" fontId="5" fillId="0" borderId="13" xfId="0" applyNumberFormat="1" applyFont="1" applyBorder="1" applyAlignment="1">
      <alignment horizontal="right" vertical="center" indent="3"/>
    </xf>
    <xf numFmtId="3" fontId="4" fillId="0" borderId="0" xfId="0" applyNumberFormat="1" applyFont="1" applyBorder="1" applyAlignment="1">
      <alignment horizontal="right" vertical="center" indent="3"/>
    </xf>
    <xf numFmtId="3" fontId="4" fillId="0" borderId="15" xfId="0" applyNumberFormat="1" applyFont="1" applyBorder="1" applyAlignment="1">
      <alignment horizontal="right" vertical="center" indent="3"/>
    </xf>
    <xf numFmtId="0" fontId="4" fillId="0" borderId="14" xfId="0" applyFont="1" applyBorder="1" applyAlignment="1">
      <alignment horizontal="right" vertical="center" indent="3"/>
    </xf>
    <xf numFmtId="0" fontId="4" fillId="0" borderId="0" xfId="0" applyFont="1" applyBorder="1" applyAlignment="1">
      <alignment horizontal="right" vertical="center" indent="3"/>
    </xf>
    <xf numFmtId="0" fontId="4" fillId="0" borderId="15" xfId="0" applyFont="1" applyBorder="1" applyAlignment="1">
      <alignment horizontal="right" vertical="center" indent="3"/>
    </xf>
    <xf numFmtId="0" fontId="5" fillId="0" borderId="14" xfId="0" applyFont="1" applyBorder="1" applyAlignment="1">
      <alignment horizontal="right" vertical="center" indent="3"/>
    </xf>
    <xf numFmtId="0" fontId="4" fillId="0" borderId="16" xfId="0" applyFont="1" applyBorder="1" applyAlignment="1">
      <alignment horizontal="right" vertical="center" indent="3"/>
    </xf>
    <xf numFmtId="0" fontId="4" fillId="0" borderId="29" xfId="0" applyFont="1" applyBorder="1" applyAlignment="1">
      <alignment horizontal="right" vertical="center" indent="3"/>
    </xf>
    <xf numFmtId="0" fontId="4" fillId="0" borderId="17" xfId="0" applyFont="1" applyBorder="1" applyAlignment="1">
      <alignment horizontal="right" vertical="center" indent="3"/>
    </xf>
    <xf numFmtId="3" fontId="5" fillId="0" borderId="8" xfId="0" applyNumberFormat="1" applyFont="1" applyBorder="1" applyAlignment="1">
      <alignment horizontal="right" vertical="center" indent="3"/>
    </xf>
    <xf numFmtId="3" fontId="4" fillId="0" borderId="18" xfId="0" applyNumberFormat="1" applyFont="1" applyBorder="1" applyAlignment="1">
      <alignment horizontal="right" vertical="center" indent="3"/>
    </xf>
    <xf numFmtId="0" fontId="5" fillId="0" borderId="18" xfId="0" applyFont="1" applyBorder="1" applyAlignment="1">
      <alignment horizontal="right" vertical="center" indent="3"/>
    </xf>
    <xf numFmtId="0" fontId="3" fillId="0" borderId="13" xfId="0" applyFont="1" applyBorder="1" applyAlignment="1">
      <alignment horizontal="center" vertical="center"/>
    </xf>
    <xf numFmtId="3" fontId="4" fillId="0" borderId="8" xfId="0" applyNumberFormat="1" applyFont="1" applyBorder="1" applyAlignment="1">
      <alignment horizontal="right" vertical="center" indent="3"/>
    </xf>
    <xf numFmtId="3" fontId="4" fillId="0" borderId="20" xfId="0" applyNumberFormat="1" applyFont="1" applyBorder="1" applyAlignment="1">
      <alignment horizontal="right" vertical="center" indent="3"/>
    </xf>
    <xf numFmtId="3" fontId="4" fillId="0" borderId="13" xfId="0" applyNumberFormat="1" applyFont="1" applyBorder="1" applyAlignment="1">
      <alignment horizontal="right" vertical="center" indent="3"/>
    </xf>
    <xf numFmtId="0" fontId="4" fillId="0" borderId="20" xfId="0" applyFont="1" applyBorder="1" applyAlignment="1">
      <alignment horizontal="right" vertical="center" indent="3"/>
    </xf>
    <xf numFmtId="0" fontId="4" fillId="0" borderId="13" xfId="0" applyFont="1" applyBorder="1" applyAlignment="1">
      <alignment horizontal="right" vertical="center" indent="3"/>
    </xf>
    <xf numFmtId="0" fontId="5" fillId="0" borderId="7" xfId="0" applyFont="1" applyBorder="1" applyAlignment="1">
      <alignment horizontal="right" vertical="center" indent="3"/>
    </xf>
    <xf numFmtId="0" fontId="5" fillId="0" borderId="30" xfId="0" applyFont="1" applyBorder="1" applyAlignment="1">
      <alignment horizontal="right" vertical="center" indent="3"/>
    </xf>
    <xf numFmtId="0" fontId="5" fillId="0" borderId="31" xfId="0" applyFont="1" applyBorder="1" applyAlignment="1">
      <alignment horizontal="right" vertical="center" indent="3"/>
    </xf>
    <xf numFmtId="3" fontId="5" fillId="0" borderId="20" xfId="0" applyNumberFormat="1" applyFont="1" applyBorder="1" applyAlignment="1">
      <alignment horizontal="right" vertical="center" indent="4"/>
    </xf>
    <xf numFmtId="3" fontId="5" fillId="0" borderId="13" xfId="0" applyNumberFormat="1" applyFont="1" applyBorder="1" applyAlignment="1">
      <alignment horizontal="right" vertical="center" indent="6"/>
    </xf>
    <xf numFmtId="3" fontId="4" fillId="0" borderId="0" xfId="0" applyNumberFormat="1" applyFont="1" applyBorder="1" applyAlignment="1">
      <alignment horizontal="right" vertical="center" indent="4"/>
    </xf>
    <xf numFmtId="0" fontId="4" fillId="0" borderId="15" xfId="0" applyFont="1" applyBorder="1" applyAlignment="1">
      <alignment horizontal="right" vertical="center" indent="6"/>
    </xf>
    <xf numFmtId="0" fontId="5" fillId="0" borderId="0" xfId="0" applyFont="1" applyBorder="1" applyAlignment="1">
      <alignment horizontal="right" vertical="center" indent="4"/>
    </xf>
    <xf numFmtId="0" fontId="5" fillId="0" borderId="15" xfId="0" applyFont="1" applyBorder="1" applyAlignment="1">
      <alignment horizontal="right" vertical="center" indent="6"/>
    </xf>
    <xf numFmtId="0" fontId="4" fillId="0" borderId="0" xfId="0" applyFont="1" applyBorder="1" applyAlignment="1">
      <alignment horizontal="right" vertical="center" indent="4"/>
    </xf>
    <xf numFmtId="0" fontId="4" fillId="0" borderId="29" xfId="0" applyFont="1" applyBorder="1" applyAlignment="1">
      <alignment horizontal="right" vertical="center" indent="4"/>
    </xf>
    <xf numFmtId="0" fontId="4" fillId="0" borderId="17" xfId="0" applyFont="1" applyBorder="1" applyAlignment="1">
      <alignment horizontal="right" vertical="center" indent="6"/>
    </xf>
    <xf numFmtId="3" fontId="5" fillId="0" borderId="8" xfId="0" applyNumberFormat="1" applyFont="1" applyBorder="1" applyAlignment="1">
      <alignment horizontal="right" vertical="center" indent="4"/>
    </xf>
    <xf numFmtId="0" fontId="5" fillId="0" borderId="18" xfId="0" applyFont="1" applyBorder="1" applyAlignment="1">
      <alignment horizontal="right" vertical="center" indent="4"/>
    </xf>
    <xf numFmtId="0" fontId="5" fillId="0" borderId="12" xfId="0" applyFont="1" applyBorder="1" applyAlignment="1">
      <alignment horizontal="right" vertical="center" indent="3"/>
    </xf>
    <xf numFmtId="0" fontId="5" fillId="0" borderId="8" xfId="0" applyFont="1" applyBorder="1" applyAlignment="1">
      <alignment horizontal="right" vertical="center" indent="3"/>
    </xf>
    <xf numFmtId="0" fontId="5" fillId="0" borderId="20" xfId="0" applyFont="1" applyBorder="1" applyAlignment="1">
      <alignment horizontal="right" vertical="center" indent="4"/>
    </xf>
    <xf numFmtId="0" fontId="5" fillId="0" borderId="8" xfId="0" applyFont="1" applyBorder="1" applyAlignment="1">
      <alignment horizontal="right" vertical="center" indent="4"/>
    </xf>
    <xf numFmtId="0" fontId="5" fillId="0" borderId="13" xfId="0" applyFont="1" applyBorder="1" applyAlignment="1">
      <alignment horizontal="right" vertical="center" indent="6"/>
    </xf>
    <xf numFmtId="0" fontId="5" fillId="2" borderId="1" xfId="0" applyFont="1" applyFill="1" applyBorder="1" applyAlignment="1">
      <alignment horizontal="center"/>
    </xf>
    <xf numFmtId="0" fontId="2" fillId="0" borderId="0" xfId="0" applyFont="1" applyAlignment="1">
      <alignment horizontal="left" wrapText="1"/>
    </xf>
    <xf numFmtId="0" fontId="2" fillId="0" borderId="0" xfId="0" applyFont="1" applyAlignment="1">
      <alignment horizontal="left"/>
    </xf>
    <xf numFmtId="0" fontId="2" fillId="0" borderId="0" xfId="0" applyFont="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left" vertical="top"/>
    </xf>
    <xf numFmtId="0" fontId="2" fillId="2" borderId="0" xfId="0" applyFont="1" applyFill="1" applyAlignment="1">
      <alignment horizontal="left" vertical="top" wrapText="1"/>
    </xf>
    <xf numFmtId="0" fontId="3" fillId="2" borderId="0" xfId="0" applyFont="1" applyFill="1" applyAlignment="1">
      <alignment horizontal="left" wrapText="1"/>
    </xf>
    <xf numFmtId="0" fontId="3" fillId="0" borderId="8" xfId="0" applyFont="1" applyBorder="1" applyAlignment="1">
      <alignment horizontal="left" vertical="center"/>
    </xf>
    <xf numFmtId="0" fontId="3" fillId="0" borderId="9"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2" fillId="2" borderId="0" xfId="0" applyFont="1" applyFill="1" applyAlignment="1">
      <alignment horizontal="left" vertical="top"/>
    </xf>
    <xf numFmtId="0" fontId="2" fillId="0" borderId="0" xfId="0" applyFont="1" applyBorder="1" applyAlignment="1">
      <alignment horizontal="left"/>
    </xf>
    <xf numFmtId="0" fontId="3" fillId="2" borderId="0" xfId="0" applyFont="1" applyFill="1" applyAlignment="1">
      <alignment horizontal="left" vertical="top" wrapText="1"/>
    </xf>
    <xf numFmtId="0" fontId="3" fillId="0" borderId="0" xfId="0" applyFont="1" applyBorder="1" applyAlignment="1">
      <alignment horizontal="center"/>
    </xf>
    <xf numFmtId="0" fontId="3" fillId="0" borderId="0" xfId="0" applyFont="1" applyAlignment="1">
      <alignment horizontal="left"/>
    </xf>
    <xf numFmtId="0" fontId="3" fillId="0" borderId="20" xfId="0" applyFont="1" applyBorder="1" applyAlignment="1">
      <alignment horizontal="left"/>
    </xf>
    <xf numFmtId="0" fontId="3" fillId="2" borderId="14" xfId="0" applyFont="1" applyFill="1" applyBorder="1" applyAlignment="1">
      <alignment horizontal="left"/>
    </xf>
    <xf numFmtId="0" fontId="3" fillId="2" borderId="15" xfId="0" applyFont="1" applyFill="1" applyBorder="1" applyAlignment="1">
      <alignment horizontal="left"/>
    </xf>
    <xf numFmtId="0" fontId="3" fillId="0" borderId="7" xfId="0" applyFont="1" applyBorder="1" applyAlignment="1">
      <alignment horizontal="center" vertical="center" wrapText="1"/>
    </xf>
    <xf numFmtId="0" fontId="2" fillId="0" borderId="7" xfId="0" applyFont="1" applyBorder="1" applyAlignment="1">
      <alignment horizontal="center"/>
    </xf>
    <xf numFmtId="0" fontId="2" fillId="0" borderId="0" xfId="0" applyFont="1" applyFill="1" applyAlignment="1">
      <alignment wrapText="1"/>
    </xf>
    <xf numFmtId="0" fontId="3" fillId="0" borderId="0" xfId="0" applyFont="1" applyFill="1" applyAlignment="1"/>
    <xf numFmtId="0" fontId="5" fillId="0" borderId="0" xfId="0" applyFont="1" applyAlignment="1">
      <alignment horizontal="left" vertical="center" wrapText="1"/>
    </xf>
  </cellXfs>
  <cellStyles count="4">
    <cellStyle name="Normal" xfId="0" builtinId="0"/>
    <cellStyle name="Normal 2" xfId="2" xr:uid="{00000000-0005-0000-0000-000001000000}"/>
    <cellStyle name="Pourcentage" xfId="1" builtinId="5"/>
    <cellStyle name="Pourcentage 2" xfId="3" xr:uid="{00000000-0005-0000-0000-000003000000}"/>
  </cellStyles>
  <dxfs count="0"/>
  <tableStyles count="0" defaultTableStyle="TableStyleMedium2" defaultPivotStyle="PivotStyleLight16"/>
  <colors>
    <mruColors>
      <color rgb="FF18A8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hème Office">
  <a:themeElements>
    <a:clrScheme name="Palissad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1"/>
  <sheetViews>
    <sheetView zoomScaleNormal="100" workbookViewId="0">
      <selection activeCell="K26" sqref="K26"/>
    </sheetView>
  </sheetViews>
  <sheetFormatPr baseColWidth="10" defaultColWidth="11.453125" defaultRowHeight="15" customHeight="1" x14ac:dyDescent="0.2"/>
  <cols>
    <col min="1" max="16384" width="11.453125" style="104"/>
  </cols>
  <sheetData>
    <row r="1" spans="1:13" ht="26.25" customHeight="1" x14ac:dyDescent="0.25">
      <c r="A1" s="193" t="s">
        <v>288</v>
      </c>
      <c r="B1" s="194"/>
      <c r="C1" s="194"/>
      <c r="D1" s="194"/>
      <c r="E1" s="194"/>
      <c r="F1" s="194"/>
      <c r="G1" s="194"/>
      <c r="H1" s="194"/>
      <c r="I1" s="194"/>
      <c r="J1" s="194"/>
      <c r="K1" s="194"/>
      <c r="L1" s="194"/>
      <c r="M1" s="194"/>
    </row>
    <row r="3" spans="1:13" ht="15" customHeight="1" x14ac:dyDescent="0.25">
      <c r="B3" s="143"/>
      <c r="C3" s="192" t="s">
        <v>0</v>
      </c>
      <c r="D3" s="192"/>
      <c r="E3" s="192"/>
      <c r="F3" s="192"/>
      <c r="G3" s="192"/>
    </row>
    <row r="4" spans="1:13" ht="48.75" customHeight="1" x14ac:dyDescent="0.2">
      <c r="B4" s="128" t="s">
        <v>1</v>
      </c>
      <c r="C4" s="128" t="s">
        <v>283</v>
      </c>
      <c r="D4" s="128" t="s">
        <v>279</v>
      </c>
      <c r="E4" s="128" t="s">
        <v>280</v>
      </c>
      <c r="F4" s="128" t="s">
        <v>281</v>
      </c>
      <c r="G4" s="128" t="s">
        <v>282</v>
      </c>
    </row>
    <row r="5" spans="1:13" ht="15" customHeight="1" x14ac:dyDescent="0.2">
      <c r="B5" s="129">
        <v>0</v>
      </c>
      <c r="C5" s="130">
        <v>271.07780000000002</v>
      </c>
      <c r="D5" s="130">
        <v>328.73804999999999</v>
      </c>
      <c r="E5" s="130">
        <v>379.70687525</v>
      </c>
      <c r="F5" s="130">
        <v>438.06511774999996</v>
      </c>
      <c r="G5" s="131">
        <v>496.42336025000003</v>
      </c>
    </row>
    <row r="6" spans="1:13" ht="15" customHeight="1" x14ac:dyDescent="0.2">
      <c r="B6" s="132">
        <v>50</v>
      </c>
      <c r="C6" s="102">
        <v>271.07780000000002</v>
      </c>
      <c r="D6" s="102">
        <v>328.73804999999999</v>
      </c>
      <c r="E6" s="102">
        <v>379.70687525</v>
      </c>
      <c r="F6" s="102">
        <v>438.06511774999996</v>
      </c>
      <c r="G6" s="133">
        <v>496.42336025000003</v>
      </c>
      <c r="H6" s="121"/>
    </row>
    <row r="7" spans="1:13" ht="15" customHeight="1" x14ac:dyDescent="0.2">
      <c r="B7" s="132">
        <v>100</v>
      </c>
      <c r="C7" s="102">
        <v>271.07780000000002</v>
      </c>
      <c r="D7" s="102">
        <v>328.73804999999999</v>
      </c>
      <c r="E7" s="102">
        <v>379.70687525</v>
      </c>
      <c r="F7" s="102">
        <v>438.06511774999996</v>
      </c>
      <c r="G7" s="133">
        <v>496.42336025000003</v>
      </c>
      <c r="H7" s="121"/>
    </row>
    <row r="8" spans="1:13" ht="15" customHeight="1" x14ac:dyDescent="0.2">
      <c r="B8" s="132">
        <v>150</v>
      </c>
      <c r="C8" s="102">
        <v>271.07780000000002</v>
      </c>
      <c r="D8" s="102">
        <v>328.73804999999999</v>
      </c>
      <c r="E8" s="102">
        <v>379.70687525</v>
      </c>
      <c r="F8" s="102">
        <v>438.06511774999996</v>
      </c>
      <c r="G8" s="133">
        <v>496.42336025000003</v>
      </c>
      <c r="H8" s="121"/>
    </row>
    <row r="9" spans="1:13" ht="15" customHeight="1" x14ac:dyDescent="0.2">
      <c r="B9" s="132">
        <v>200</v>
      </c>
      <c r="C9" s="102">
        <v>271.07780000000002</v>
      </c>
      <c r="D9" s="102">
        <v>328.73804999999999</v>
      </c>
      <c r="E9" s="102">
        <v>379.70687525</v>
      </c>
      <c r="F9" s="102">
        <v>438.06511774999996</v>
      </c>
      <c r="G9" s="133">
        <v>496.42336025000003</v>
      </c>
      <c r="H9" s="121"/>
    </row>
    <row r="10" spans="1:13" ht="15" customHeight="1" x14ac:dyDescent="0.2">
      <c r="B10" s="132">
        <v>250</v>
      </c>
      <c r="C10" s="102">
        <v>271.07780000000002</v>
      </c>
      <c r="D10" s="102">
        <v>328.73804999999999</v>
      </c>
      <c r="E10" s="102">
        <v>379.70687525</v>
      </c>
      <c r="F10" s="102">
        <v>438.06511774999996</v>
      </c>
      <c r="G10" s="133">
        <v>496.42336025000003</v>
      </c>
      <c r="H10" s="121"/>
    </row>
    <row r="11" spans="1:13" ht="15" customHeight="1" x14ac:dyDescent="0.2">
      <c r="B11" s="132">
        <v>300</v>
      </c>
      <c r="C11" s="102">
        <v>271.07780000000002</v>
      </c>
      <c r="D11" s="102">
        <v>328.73804999999999</v>
      </c>
      <c r="E11" s="102">
        <v>379.70687525</v>
      </c>
      <c r="F11" s="102">
        <v>438.06511774999996</v>
      </c>
      <c r="G11" s="133">
        <v>496.42336025000003</v>
      </c>
      <c r="H11" s="121"/>
    </row>
    <row r="12" spans="1:13" ht="15" customHeight="1" x14ac:dyDescent="0.2">
      <c r="B12" s="132">
        <v>350</v>
      </c>
      <c r="C12" s="102">
        <v>271.07780000000002</v>
      </c>
      <c r="D12" s="102">
        <v>328.73804999999999</v>
      </c>
      <c r="E12" s="102">
        <v>379.70687525</v>
      </c>
      <c r="F12" s="102">
        <v>438.06511774999996</v>
      </c>
      <c r="G12" s="133">
        <v>496.42336025000003</v>
      </c>
      <c r="H12" s="121"/>
    </row>
    <row r="13" spans="1:13" ht="15" customHeight="1" x14ac:dyDescent="0.2">
      <c r="B13" s="132">
        <v>400</v>
      </c>
      <c r="C13" s="102">
        <v>264.464831</v>
      </c>
      <c r="D13" s="102">
        <v>328.73804999999999</v>
      </c>
      <c r="E13" s="102">
        <v>379.70687525</v>
      </c>
      <c r="F13" s="102">
        <v>438.06511774999996</v>
      </c>
      <c r="G13" s="133">
        <v>496.42336025000003</v>
      </c>
      <c r="H13" s="121"/>
    </row>
    <row r="14" spans="1:13" ht="14.25" customHeight="1" x14ac:dyDescent="0.2">
      <c r="B14" s="132">
        <v>450</v>
      </c>
      <c r="C14" s="102">
        <v>245.74888100000001</v>
      </c>
      <c r="D14" s="102">
        <v>328.73804999999999</v>
      </c>
      <c r="E14" s="102">
        <v>379.70687525</v>
      </c>
      <c r="F14" s="102">
        <v>438.06511774999996</v>
      </c>
      <c r="G14" s="133">
        <v>496.42336025000003</v>
      </c>
      <c r="H14" s="121"/>
    </row>
    <row r="15" spans="1:13" ht="15" customHeight="1" x14ac:dyDescent="0.2">
      <c r="B15" s="132">
        <v>500</v>
      </c>
      <c r="C15" s="102">
        <v>227.03293099999999</v>
      </c>
      <c r="D15" s="102">
        <v>328.73804999999999</v>
      </c>
      <c r="E15" s="102">
        <v>379.70687525</v>
      </c>
      <c r="F15" s="102">
        <v>438.06511774999996</v>
      </c>
      <c r="G15" s="133">
        <v>496.42336025000003</v>
      </c>
      <c r="H15" s="121"/>
    </row>
    <row r="16" spans="1:13" ht="15" customHeight="1" x14ac:dyDescent="0.2">
      <c r="B16" s="132">
        <v>550</v>
      </c>
      <c r="C16" s="102">
        <v>208.31698100000003</v>
      </c>
      <c r="D16" s="102">
        <v>327.775487</v>
      </c>
      <c r="E16" s="102">
        <v>379.70687525</v>
      </c>
      <c r="F16" s="102">
        <v>438.06511774999996</v>
      </c>
      <c r="G16" s="133">
        <v>496.42336025000003</v>
      </c>
      <c r="H16" s="121"/>
    </row>
    <row r="17" spans="2:8" ht="15" customHeight="1" x14ac:dyDescent="0.2">
      <c r="B17" s="132">
        <v>600</v>
      </c>
      <c r="C17" s="102">
        <v>189.60103100000003</v>
      </c>
      <c r="D17" s="102">
        <v>307.149137</v>
      </c>
      <c r="E17" s="102">
        <v>379.70687525</v>
      </c>
      <c r="F17" s="102">
        <v>438.06511774999996</v>
      </c>
      <c r="G17" s="133">
        <v>496.42336025000003</v>
      </c>
      <c r="H17" s="121"/>
    </row>
    <row r="18" spans="2:8" ht="15" customHeight="1" x14ac:dyDescent="0.2">
      <c r="B18" s="132">
        <v>650</v>
      </c>
      <c r="C18" s="102">
        <v>170.88508100000001</v>
      </c>
      <c r="D18" s="102">
        <v>286.52278699999999</v>
      </c>
      <c r="E18" s="102">
        <v>379.70687525</v>
      </c>
      <c r="F18" s="102">
        <v>438.06511774999996</v>
      </c>
      <c r="G18" s="133">
        <v>496.42336025000003</v>
      </c>
      <c r="H18" s="121"/>
    </row>
    <row r="19" spans="2:8" ht="15" customHeight="1" x14ac:dyDescent="0.2">
      <c r="B19" s="132">
        <v>700</v>
      </c>
      <c r="C19" s="102">
        <v>152.16913100000002</v>
      </c>
      <c r="D19" s="102">
        <v>265.89643699999999</v>
      </c>
      <c r="E19" s="102">
        <v>362.93311550000004</v>
      </c>
      <c r="F19" s="102">
        <v>427.77955399999996</v>
      </c>
      <c r="G19" s="133">
        <v>494.62668875000003</v>
      </c>
      <c r="H19" s="121"/>
    </row>
    <row r="20" spans="2:8" ht="15" customHeight="1" x14ac:dyDescent="0.2">
      <c r="B20" s="132">
        <v>750</v>
      </c>
      <c r="C20" s="102">
        <v>133.45318100000003</v>
      </c>
      <c r="D20" s="102">
        <v>245.27008699999999</v>
      </c>
      <c r="E20" s="102">
        <v>344.99326550000001</v>
      </c>
      <c r="F20" s="102">
        <v>411.75010400000002</v>
      </c>
      <c r="G20" s="133">
        <v>480.80613875</v>
      </c>
      <c r="H20" s="121"/>
    </row>
    <row r="21" spans="2:8" ht="15" customHeight="1" x14ac:dyDescent="0.2">
      <c r="B21" s="132">
        <v>800</v>
      </c>
      <c r="C21" s="102">
        <v>114.73723100000001</v>
      </c>
      <c r="D21" s="102">
        <v>224.64373700000002</v>
      </c>
      <c r="E21" s="102">
        <v>327.05341550000003</v>
      </c>
      <c r="F21" s="102">
        <v>395.72065400000002</v>
      </c>
      <c r="G21" s="133">
        <v>466.98558875000003</v>
      </c>
    </row>
    <row r="22" spans="2:8" ht="15" customHeight="1" x14ac:dyDescent="0.2">
      <c r="B22" s="132">
        <v>850</v>
      </c>
      <c r="C22" s="102">
        <v>96.021281000000016</v>
      </c>
      <c r="D22" s="102">
        <v>204.01738699999999</v>
      </c>
      <c r="E22" s="102">
        <v>309.11356550000005</v>
      </c>
      <c r="F22" s="102">
        <v>379.69120399999997</v>
      </c>
      <c r="G22" s="133">
        <v>453.16503875000001</v>
      </c>
    </row>
    <row r="23" spans="2:8" ht="15" customHeight="1" x14ac:dyDescent="0.2">
      <c r="B23" s="132">
        <v>900</v>
      </c>
      <c r="C23" s="102">
        <v>77.30533100000001</v>
      </c>
      <c r="D23" s="102">
        <v>183.39103700000001</v>
      </c>
      <c r="E23" s="102">
        <v>291.17371550000001</v>
      </c>
      <c r="F23" s="102">
        <v>363.66175399999997</v>
      </c>
      <c r="G23" s="133">
        <v>439.34448875000004</v>
      </c>
    </row>
    <row r="24" spans="2:8" ht="15" customHeight="1" x14ac:dyDescent="0.2">
      <c r="B24" s="132">
        <v>950</v>
      </c>
      <c r="C24" s="102">
        <v>58.589381000000039</v>
      </c>
      <c r="D24" s="102">
        <v>162.76468699999998</v>
      </c>
      <c r="E24" s="102">
        <v>273.23386549999998</v>
      </c>
      <c r="F24" s="102">
        <v>347.63230399999998</v>
      </c>
      <c r="G24" s="133">
        <v>425.52393874999996</v>
      </c>
    </row>
    <row r="25" spans="2:8" ht="15" customHeight="1" x14ac:dyDescent="0.2">
      <c r="B25" s="132">
        <v>1000</v>
      </c>
      <c r="C25" s="102">
        <v>39.87343100000006</v>
      </c>
      <c r="D25" s="102">
        <v>142.13833700000001</v>
      </c>
      <c r="E25" s="102">
        <v>255.29401550000003</v>
      </c>
      <c r="F25" s="102">
        <v>331.60285399999998</v>
      </c>
      <c r="G25" s="133">
        <v>411.70338874999999</v>
      </c>
    </row>
    <row r="26" spans="2:8" ht="15" customHeight="1" x14ac:dyDescent="0.2">
      <c r="B26" s="132">
        <v>1050</v>
      </c>
      <c r="C26" s="102">
        <v>21.157481000000061</v>
      </c>
      <c r="D26" s="102">
        <v>121.511987</v>
      </c>
      <c r="E26" s="102">
        <v>237.35416550000002</v>
      </c>
      <c r="F26" s="102">
        <v>315.57340399999998</v>
      </c>
      <c r="G26" s="133">
        <v>397.88283875000002</v>
      </c>
    </row>
    <row r="27" spans="2:8" ht="15" customHeight="1" x14ac:dyDescent="0.2">
      <c r="B27" s="132">
        <v>1100</v>
      </c>
      <c r="C27" s="102">
        <v>0</v>
      </c>
      <c r="D27" s="102">
        <v>100.88563700000002</v>
      </c>
      <c r="E27" s="102">
        <v>219.41431550000001</v>
      </c>
      <c r="F27" s="102">
        <v>299.54395399999999</v>
      </c>
      <c r="G27" s="133">
        <v>384.06228874999999</v>
      </c>
    </row>
    <row r="28" spans="2:8" ht="15" customHeight="1" x14ac:dyDescent="0.2">
      <c r="B28" s="132">
        <v>1150</v>
      </c>
      <c r="C28" s="102">
        <v>0</v>
      </c>
      <c r="D28" s="102">
        <v>80.259287</v>
      </c>
      <c r="E28" s="102">
        <v>201.47446550000001</v>
      </c>
      <c r="F28" s="102">
        <v>283.51450399999999</v>
      </c>
      <c r="G28" s="133">
        <v>370.24173875000002</v>
      </c>
    </row>
    <row r="29" spans="2:8" ht="15" customHeight="1" x14ac:dyDescent="0.2">
      <c r="B29" s="132">
        <v>1200</v>
      </c>
      <c r="C29" s="102">
        <v>0</v>
      </c>
      <c r="D29" s="102">
        <v>59.632936999999977</v>
      </c>
      <c r="E29" s="102">
        <v>183.53461550000003</v>
      </c>
      <c r="F29" s="102">
        <v>267.48505399999999</v>
      </c>
      <c r="G29" s="133">
        <v>356.42118875000006</v>
      </c>
    </row>
    <row r="30" spans="2:8" ht="15" customHeight="1" x14ac:dyDescent="0.2">
      <c r="B30" s="132">
        <v>1250</v>
      </c>
      <c r="C30" s="102">
        <v>0</v>
      </c>
      <c r="D30" s="102">
        <v>39.006587000000017</v>
      </c>
      <c r="E30" s="102">
        <v>165.59476550000002</v>
      </c>
      <c r="F30" s="102">
        <v>251.45560399999999</v>
      </c>
      <c r="G30" s="133">
        <v>342.60063875000003</v>
      </c>
    </row>
    <row r="31" spans="2:8" ht="15" customHeight="1" x14ac:dyDescent="0.2">
      <c r="B31" s="132">
        <v>1300</v>
      </c>
      <c r="C31" s="102">
        <v>0</v>
      </c>
      <c r="D31" s="102">
        <v>18.380237000000001</v>
      </c>
      <c r="E31" s="102">
        <v>147.65491550000002</v>
      </c>
      <c r="F31" s="102">
        <v>235.426154</v>
      </c>
      <c r="G31" s="133">
        <v>328.78008875</v>
      </c>
    </row>
    <row r="32" spans="2:8" ht="15" customHeight="1" x14ac:dyDescent="0.2">
      <c r="B32" s="132">
        <v>1350</v>
      </c>
      <c r="C32" s="102">
        <v>0</v>
      </c>
      <c r="D32" s="102">
        <v>0</v>
      </c>
      <c r="E32" s="102">
        <v>129.71506550000004</v>
      </c>
      <c r="F32" s="102">
        <v>219.39670399999997</v>
      </c>
      <c r="G32" s="133">
        <v>314.95953875000004</v>
      </c>
    </row>
    <row r="33" spans="2:7" ht="15" customHeight="1" x14ac:dyDescent="0.2">
      <c r="B33" s="132">
        <v>1400</v>
      </c>
      <c r="C33" s="102">
        <v>0</v>
      </c>
      <c r="D33" s="102">
        <v>0</v>
      </c>
      <c r="E33" s="102">
        <v>111.77521550000002</v>
      </c>
      <c r="F33" s="102">
        <v>203.36725399999995</v>
      </c>
      <c r="G33" s="133">
        <v>301.13898874999995</v>
      </c>
    </row>
    <row r="34" spans="2:7" ht="15" customHeight="1" x14ac:dyDescent="0.2">
      <c r="B34" s="132">
        <v>1450</v>
      </c>
      <c r="C34" s="102">
        <v>0</v>
      </c>
      <c r="D34" s="102">
        <v>0</v>
      </c>
      <c r="E34" s="102">
        <v>93.835365500000037</v>
      </c>
      <c r="F34" s="102">
        <v>187.33780399999995</v>
      </c>
      <c r="G34" s="133">
        <v>287.31843874999998</v>
      </c>
    </row>
    <row r="35" spans="2:7" ht="15" customHeight="1" x14ac:dyDescent="0.2">
      <c r="B35" s="132">
        <v>1500</v>
      </c>
      <c r="C35" s="102">
        <v>0</v>
      </c>
      <c r="D35" s="102">
        <v>0</v>
      </c>
      <c r="E35" s="102">
        <v>75.895515500000016</v>
      </c>
      <c r="F35" s="102">
        <v>171.30835399999992</v>
      </c>
      <c r="G35" s="133">
        <v>273.49788875000002</v>
      </c>
    </row>
    <row r="36" spans="2:7" ht="15" customHeight="1" x14ac:dyDescent="0.2">
      <c r="B36" s="132">
        <v>1550</v>
      </c>
      <c r="C36" s="102">
        <v>0</v>
      </c>
      <c r="D36" s="102">
        <v>0</v>
      </c>
      <c r="E36" s="102">
        <v>57.955665500000038</v>
      </c>
      <c r="F36" s="102">
        <v>155.27890399999993</v>
      </c>
      <c r="G36" s="133">
        <v>259.67733875000005</v>
      </c>
    </row>
    <row r="37" spans="2:7" ht="15" customHeight="1" x14ac:dyDescent="0.2">
      <c r="B37" s="132">
        <v>1600</v>
      </c>
      <c r="C37" s="102">
        <v>0</v>
      </c>
      <c r="D37" s="102">
        <v>0</v>
      </c>
      <c r="E37" s="102">
        <v>40.015815500000009</v>
      </c>
      <c r="F37" s="102">
        <v>139.24945400000001</v>
      </c>
      <c r="G37" s="133">
        <v>245.85678874999996</v>
      </c>
    </row>
    <row r="38" spans="2:7" ht="15" customHeight="1" x14ac:dyDescent="0.2">
      <c r="B38" s="132">
        <v>1650</v>
      </c>
      <c r="C38" s="102">
        <v>0</v>
      </c>
      <c r="D38" s="102">
        <v>0</v>
      </c>
      <c r="E38" s="102">
        <v>22.075965500000038</v>
      </c>
      <c r="F38" s="102">
        <v>123.220004</v>
      </c>
      <c r="G38" s="133">
        <v>232.03623875</v>
      </c>
    </row>
    <row r="39" spans="2:7" ht="15" customHeight="1" x14ac:dyDescent="0.2">
      <c r="B39" s="132">
        <v>1700</v>
      </c>
      <c r="C39" s="102">
        <v>0</v>
      </c>
      <c r="D39" s="102">
        <v>0</v>
      </c>
      <c r="E39" s="102">
        <v>0</v>
      </c>
      <c r="F39" s="102">
        <v>107.19055399999999</v>
      </c>
      <c r="G39" s="133">
        <v>218.21568875</v>
      </c>
    </row>
    <row r="40" spans="2:7" ht="15" customHeight="1" x14ac:dyDescent="0.2">
      <c r="B40" s="132">
        <v>1750</v>
      </c>
      <c r="C40" s="102">
        <v>0</v>
      </c>
      <c r="D40" s="102">
        <v>0</v>
      </c>
      <c r="E40" s="102">
        <v>0</v>
      </c>
      <c r="F40" s="102">
        <v>91.16110399999998</v>
      </c>
      <c r="G40" s="133">
        <v>204.39513875000003</v>
      </c>
    </row>
    <row r="41" spans="2:7" ht="15" customHeight="1" x14ac:dyDescent="0.2">
      <c r="B41" s="132">
        <v>1800</v>
      </c>
      <c r="C41" s="102">
        <v>0</v>
      </c>
      <c r="D41" s="102">
        <v>0</v>
      </c>
      <c r="E41" s="102">
        <v>0</v>
      </c>
      <c r="F41" s="102">
        <v>75.131653999999969</v>
      </c>
      <c r="G41" s="133">
        <v>190.57458875000003</v>
      </c>
    </row>
    <row r="42" spans="2:7" ht="15" customHeight="1" x14ac:dyDescent="0.2">
      <c r="B42" s="132">
        <v>1850</v>
      </c>
      <c r="C42" s="102">
        <v>0</v>
      </c>
      <c r="D42" s="102">
        <v>0</v>
      </c>
      <c r="E42" s="102">
        <v>0</v>
      </c>
      <c r="F42" s="102">
        <v>59.102203999999951</v>
      </c>
      <c r="G42" s="133">
        <v>176.75403874999998</v>
      </c>
    </row>
    <row r="43" spans="2:7" ht="15" customHeight="1" x14ac:dyDescent="0.2">
      <c r="B43" s="132">
        <v>1900</v>
      </c>
      <c r="C43" s="102">
        <v>0</v>
      </c>
      <c r="D43" s="102">
        <v>0</v>
      </c>
      <c r="E43" s="102">
        <v>0</v>
      </c>
      <c r="F43" s="102">
        <v>43.072753999999939</v>
      </c>
      <c r="G43" s="133">
        <v>162.93348875000001</v>
      </c>
    </row>
    <row r="44" spans="2:7" ht="15" customHeight="1" x14ac:dyDescent="0.2">
      <c r="B44" s="132">
        <v>1950</v>
      </c>
      <c r="C44" s="102">
        <v>0</v>
      </c>
      <c r="D44" s="102">
        <v>0</v>
      </c>
      <c r="E44" s="102">
        <v>0</v>
      </c>
      <c r="F44" s="102">
        <v>27.043303999999925</v>
      </c>
      <c r="G44" s="133">
        <v>149.11293875000001</v>
      </c>
    </row>
    <row r="45" spans="2:7" ht="15" customHeight="1" x14ac:dyDescent="0.2">
      <c r="B45" s="132">
        <v>2000</v>
      </c>
      <c r="C45" s="102">
        <v>0</v>
      </c>
      <c r="D45" s="102">
        <v>0</v>
      </c>
      <c r="E45" s="102">
        <v>0</v>
      </c>
      <c r="F45" s="102">
        <v>11.01385399999991</v>
      </c>
      <c r="G45" s="133">
        <v>135.29238875000004</v>
      </c>
    </row>
    <row r="46" spans="2:7" ht="15" customHeight="1" x14ac:dyDescent="0.2">
      <c r="B46" s="132">
        <v>2050</v>
      </c>
      <c r="C46" s="102">
        <v>0</v>
      </c>
      <c r="D46" s="102">
        <v>0</v>
      </c>
      <c r="E46" s="102">
        <v>0</v>
      </c>
      <c r="F46" s="102">
        <v>0</v>
      </c>
      <c r="G46" s="133">
        <v>121.47183874999999</v>
      </c>
    </row>
    <row r="47" spans="2:7" ht="15" customHeight="1" x14ac:dyDescent="0.2">
      <c r="B47" s="132">
        <v>2100</v>
      </c>
      <c r="C47" s="102">
        <v>0</v>
      </c>
      <c r="D47" s="102">
        <v>0</v>
      </c>
      <c r="E47" s="102">
        <v>0</v>
      </c>
      <c r="F47" s="102">
        <v>0</v>
      </c>
      <c r="G47" s="133">
        <v>107.65128875000001</v>
      </c>
    </row>
    <row r="48" spans="2:7" ht="15" customHeight="1" x14ac:dyDescent="0.2">
      <c r="B48" s="132">
        <v>2150</v>
      </c>
      <c r="C48" s="102">
        <v>0</v>
      </c>
      <c r="D48" s="102">
        <v>0</v>
      </c>
      <c r="E48" s="102">
        <v>0</v>
      </c>
      <c r="F48" s="102">
        <v>0</v>
      </c>
      <c r="G48" s="133">
        <v>93.830738750000009</v>
      </c>
    </row>
    <row r="49" spans="1:13" ht="15" customHeight="1" x14ac:dyDescent="0.2">
      <c r="B49" s="132">
        <v>2200</v>
      </c>
      <c r="C49" s="102">
        <v>0</v>
      </c>
      <c r="D49" s="102">
        <v>0</v>
      </c>
      <c r="E49" s="102">
        <v>0</v>
      </c>
      <c r="F49" s="102">
        <v>0</v>
      </c>
      <c r="G49" s="133">
        <v>80.010188750000026</v>
      </c>
    </row>
    <row r="50" spans="1:13" ht="15" customHeight="1" x14ac:dyDescent="0.2">
      <c r="B50" s="132">
        <v>2250</v>
      </c>
      <c r="C50" s="102">
        <v>0</v>
      </c>
      <c r="D50" s="102">
        <v>0</v>
      </c>
      <c r="E50" s="102">
        <v>0</v>
      </c>
      <c r="F50" s="102">
        <v>0</v>
      </c>
      <c r="G50" s="133">
        <v>66.189638749999986</v>
      </c>
    </row>
    <row r="51" spans="1:13" ht="15" customHeight="1" x14ac:dyDescent="0.2">
      <c r="B51" s="132">
        <v>2300</v>
      </c>
      <c r="C51" s="102">
        <v>0</v>
      </c>
      <c r="D51" s="102">
        <v>0</v>
      </c>
      <c r="E51" s="102">
        <v>0</v>
      </c>
      <c r="F51" s="102">
        <v>0</v>
      </c>
      <c r="G51" s="133">
        <v>52.369088749999996</v>
      </c>
    </row>
    <row r="52" spans="1:13" ht="15" customHeight="1" x14ac:dyDescent="0.2">
      <c r="B52" s="132">
        <v>2350</v>
      </c>
      <c r="C52" s="102">
        <v>0</v>
      </c>
      <c r="D52" s="102">
        <v>0</v>
      </c>
      <c r="E52" s="102">
        <v>0</v>
      </c>
      <c r="F52" s="102">
        <v>0</v>
      </c>
      <c r="G52" s="133">
        <v>38.548538750000013</v>
      </c>
    </row>
    <row r="53" spans="1:13" ht="15" customHeight="1" x14ac:dyDescent="0.2">
      <c r="B53" s="132">
        <v>2400</v>
      </c>
      <c r="C53" s="102">
        <v>0</v>
      </c>
      <c r="D53" s="102">
        <v>0</v>
      </c>
      <c r="E53" s="102">
        <v>0</v>
      </c>
      <c r="F53" s="102">
        <v>0</v>
      </c>
      <c r="G53" s="133">
        <v>24.727988750000026</v>
      </c>
    </row>
    <row r="54" spans="1:13" ht="15" customHeight="1" x14ac:dyDescent="0.2">
      <c r="B54" s="132">
        <v>2450</v>
      </c>
      <c r="C54" s="102">
        <v>0</v>
      </c>
      <c r="D54" s="102">
        <v>0</v>
      </c>
      <c r="E54" s="102">
        <v>0</v>
      </c>
      <c r="F54" s="102">
        <v>0</v>
      </c>
      <c r="G54" s="133">
        <v>10.907438749999926</v>
      </c>
    </row>
    <row r="55" spans="1:13" ht="15" customHeight="1" x14ac:dyDescent="0.2">
      <c r="B55" s="132">
        <v>2500</v>
      </c>
      <c r="C55" s="102">
        <v>0</v>
      </c>
      <c r="D55" s="102">
        <v>0</v>
      </c>
      <c r="E55" s="102">
        <v>0</v>
      </c>
      <c r="F55" s="102">
        <v>0</v>
      </c>
      <c r="G55" s="133">
        <v>0</v>
      </c>
    </row>
    <row r="56" spans="1:13" ht="15" customHeight="1" x14ac:dyDescent="0.2">
      <c r="B56" s="132">
        <v>2550</v>
      </c>
      <c r="C56" s="102">
        <v>0</v>
      </c>
      <c r="D56" s="102">
        <v>0</v>
      </c>
      <c r="E56" s="102">
        <v>0</v>
      </c>
      <c r="F56" s="102">
        <v>0</v>
      </c>
      <c r="G56" s="133">
        <v>0</v>
      </c>
    </row>
    <row r="57" spans="1:13" ht="15" customHeight="1" x14ac:dyDescent="0.2">
      <c r="B57" s="132">
        <v>2600</v>
      </c>
      <c r="C57" s="102">
        <v>0</v>
      </c>
      <c r="D57" s="102">
        <v>0</v>
      </c>
      <c r="E57" s="102">
        <v>0</v>
      </c>
      <c r="F57" s="102">
        <v>0</v>
      </c>
      <c r="G57" s="133">
        <v>0</v>
      </c>
    </row>
    <row r="58" spans="1:13" ht="15" customHeight="1" x14ac:dyDescent="0.2">
      <c r="B58" s="132">
        <v>2650</v>
      </c>
      <c r="C58" s="102">
        <v>0</v>
      </c>
      <c r="D58" s="102">
        <v>0</v>
      </c>
      <c r="E58" s="102">
        <v>0</v>
      </c>
      <c r="F58" s="102">
        <v>0</v>
      </c>
      <c r="G58" s="133">
        <v>0</v>
      </c>
    </row>
    <row r="59" spans="1:13" ht="15" customHeight="1" x14ac:dyDescent="0.2">
      <c r="B59" s="134">
        <v>2700</v>
      </c>
      <c r="C59" s="135">
        <v>0</v>
      </c>
      <c r="D59" s="135">
        <v>0</v>
      </c>
      <c r="E59" s="135">
        <v>0</v>
      </c>
      <c r="F59" s="135">
        <v>0</v>
      </c>
      <c r="G59" s="136">
        <v>0</v>
      </c>
    </row>
    <row r="61" spans="1:13" ht="15" customHeight="1" x14ac:dyDescent="0.2">
      <c r="A61" s="195" t="s">
        <v>289</v>
      </c>
      <c r="B61" s="195"/>
      <c r="C61" s="195"/>
      <c r="D61" s="195"/>
      <c r="E61" s="195"/>
      <c r="F61" s="195"/>
      <c r="G61" s="195"/>
      <c r="H61" s="195"/>
      <c r="I61" s="195"/>
      <c r="J61" s="195"/>
      <c r="K61" s="195"/>
      <c r="L61" s="195"/>
      <c r="M61" s="195"/>
    </row>
    <row r="62" spans="1:13" ht="15" customHeight="1" x14ac:dyDescent="0.2">
      <c r="A62" s="195"/>
      <c r="B62" s="195"/>
      <c r="C62" s="195"/>
      <c r="D62" s="195"/>
      <c r="E62" s="195"/>
      <c r="F62" s="195"/>
      <c r="G62" s="195"/>
      <c r="H62" s="195"/>
      <c r="I62" s="195"/>
      <c r="J62" s="195"/>
      <c r="K62" s="195"/>
      <c r="L62" s="195"/>
      <c r="M62" s="195"/>
    </row>
    <row r="63" spans="1:13" ht="15" customHeight="1" x14ac:dyDescent="0.2">
      <c r="A63" s="195"/>
      <c r="B63" s="195"/>
      <c r="C63" s="195"/>
      <c r="D63" s="195"/>
      <c r="E63" s="195"/>
      <c r="F63" s="195"/>
      <c r="G63" s="195"/>
      <c r="H63" s="195"/>
      <c r="I63" s="195"/>
      <c r="J63" s="195"/>
      <c r="K63" s="195"/>
      <c r="L63" s="195"/>
      <c r="M63" s="195"/>
    </row>
    <row r="64" spans="1:13" ht="15" customHeight="1" x14ac:dyDescent="0.2">
      <c r="A64" s="195"/>
      <c r="B64" s="195"/>
      <c r="C64" s="195"/>
      <c r="D64" s="195"/>
      <c r="E64" s="195"/>
      <c r="F64" s="195"/>
      <c r="G64" s="195"/>
      <c r="H64" s="195"/>
      <c r="I64" s="195"/>
      <c r="J64" s="195"/>
      <c r="K64" s="195"/>
      <c r="L64" s="195"/>
      <c r="M64" s="195"/>
    </row>
    <row r="65" spans="1:13" ht="15" customHeight="1" x14ac:dyDescent="0.2">
      <c r="A65" s="195"/>
      <c r="B65" s="195"/>
      <c r="C65" s="195"/>
      <c r="D65" s="195"/>
      <c r="E65" s="195"/>
      <c r="F65" s="195"/>
      <c r="G65" s="195"/>
      <c r="H65" s="195"/>
      <c r="I65" s="195"/>
      <c r="J65" s="195"/>
      <c r="K65" s="195"/>
      <c r="L65" s="195"/>
      <c r="M65" s="195"/>
    </row>
    <row r="66" spans="1:13" ht="15" customHeight="1" x14ac:dyDescent="0.2">
      <c r="A66" s="195"/>
      <c r="B66" s="195"/>
      <c r="C66" s="195"/>
      <c r="D66" s="195"/>
      <c r="E66" s="195"/>
      <c r="F66" s="195"/>
      <c r="G66" s="195"/>
      <c r="H66" s="195"/>
      <c r="I66" s="195"/>
      <c r="J66" s="195"/>
      <c r="K66" s="195"/>
      <c r="L66" s="195"/>
      <c r="M66" s="195"/>
    </row>
    <row r="67" spans="1:13" ht="15" customHeight="1" x14ac:dyDescent="0.2">
      <c r="A67" s="195"/>
      <c r="B67" s="195"/>
      <c r="C67" s="195"/>
      <c r="D67" s="195"/>
      <c r="E67" s="195"/>
      <c r="F67" s="195"/>
      <c r="G67" s="195"/>
      <c r="H67" s="195"/>
      <c r="I67" s="195"/>
      <c r="J67" s="195"/>
      <c r="K67" s="195"/>
      <c r="L67" s="195"/>
      <c r="M67" s="195"/>
    </row>
    <row r="68" spans="1:13" ht="15" customHeight="1" x14ac:dyDescent="0.2">
      <c r="A68" s="195"/>
      <c r="B68" s="195"/>
      <c r="C68" s="195"/>
      <c r="D68" s="195"/>
      <c r="E68" s="195"/>
      <c r="F68" s="195"/>
      <c r="G68" s="195"/>
      <c r="H68" s="195"/>
      <c r="I68" s="195"/>
      <c r="J68" s="195"/>
      <c r="K68" s="195"/>
      <c r="L68" s="195"/>
      <c r="M68" s="195"/>
    </row>
    <row r="69" spans="1:13" ht="15" customHeight="1" x14ac:dyDescent="0.2">
      <c r="A69" s="195"/>
      <c r="B69" s="195"/>
      <c r="C69" s="195"/>
      <c r="D69" s="195"/>
      <c r="E69" s="195"/>
      <c r="F69" s="195"/>
      <c r="G69" s="195"/>
      <c r="H69" s="195"/>
      <c r="I69" s="195"/>
      <c r="J69" s="195"/>
      <c r="K69" s="195"/>
      <c r="L69" s="195"/>
      <c r="M69" s="195"/>
    </row>
    <row r="70" spans="1:13" ht="15" customHeight="1" x14ac:dyDescent="0.2">
      <c r="A70" s="195"/>
      <c r="B70" s="195"/>
      <c r="C70" s="195"/>
      <c r="D70" s="195"/>
      <c r="E70" s="195"/>
      <c r="F70" s="195"/>
      <c r="G70" s="195"/>
      <c r="H70" s="195"/>
      <c r="I70" s="195"/>
      <c r="J70" s="195"/>
      <c r="K70" s="195"/>
      <c r="L70" s="195"/>
      <c r="M70" s="195"/>
    </row>
    <row r="71" spans="1:13" ht="15" customHeight="1" x14ac:dyDescent="0.2">
      <c r="A71" s="195"/>
      <c r="B71" s="195"/>
      <c r="C71" s="195"/>
      <c r="D71" s="195"/>
      <c r="E71" s="195"/>
      <c r="F71" s="195"/>
      <c r="G71" s="195"/>
      <c r="H71" s="195"/>
      <c r="I71" s="195"/>
      <c r="J71" s="195"/>
      <c r="K71" s="195"/>
      <c r="L71" s="195"/>
      <c r="M71" s="195"/>
    </row>
  </sheetData>
  <mergeCells count="3">
    <mergeCell ref="C3:G3"/>
    <mergeCell ref="A1:M1"/>
    <mergeCell ref="A61:M7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8"/>
  <sheetViews>
    <sheetView showGridLines="0" zoomScaleNormal="100" workbookViewId="0">
      <selection activeCell="B64" sqref="B64:B65"/>
    </sheetView>
  </sheetViews>
  <sheetFormatPr baseColWidth="10" defaultColWidth="10.81640625" defaultRowHeight="10" x14ac:dyDescent="0.2"/>
  <cols>
    <col min="1" max="1" width="46.1796875" style="34" customWidth="1"/>
    <col min="2" max="16384" width="10.81640625" style="34"/>
  </cols>
  <sheetData>
    <row r="1" spans="1:9" ht="36" customHeight="1" x14ac:dyDescent="0.2">
      <c r="A1" s="65" t="s">
        <v>290</v>
      </c>
      <c r="B1" s="1"/>
      <c r="C1" s="1"/>
      <c r="D1" s="1"/>
      <c r="E1" s="1"/>
      <c r="F1" s="1"/>
    </row>
    <row r="2" spans="1:9" ht="12" x14ac:dyDescent="0.2">
      <c r="A2" s="7"/>
      <c r="B2" s="95">
        <v>2009</v>
      </c>
      <c r="C2" s="167">
        <v>2011</v>
      </c>
      <c r="D2" s="95">
        <v>2013</v>
      </c>
      <c r="E2" s="95">
        <v>2015</v>
      </c>
      <c r="F2" s="96">
        <v>2016</v>
      </c>
      <c r="G2" s="97" t="s">
        <v>268</v>
      </c>
      <c r="H2" s="97" t="s">
        <v>269</v>
      </c>
      <c r="I2" s="97" t="s">
        <v>277</v>
      </c>
    </row>
    <row r="3" spans="1:9" ht="21" x14ac:dyDescent="0.25">
      <c r="A3" s="98" t="s">
        <v>263</v>
      </c>
      <c r="B3" s="164">
        <v>15668</v>
      </c>
      <c r="C3" s="153">
        <v>16368</v>
      </c>
      <c r="D3" s="164">
        <v>17406</v>
      </c>
      <c r="E3" s="153">
        <v>18003</v>
      </c>
      <c r="F3" s="164">
        <v>18058</v>
      </c>
      <c r="G3" s="153">
        <v>17988</v>
      </c>
      <c r="H3" s="164">
        <v>16945</v>
      </c>
      <c r="I3" s="154">
        <v>16641</v>
      </c>
    </row>
    <row r="4" spans="1:9" x14ac:dyDescent="0.2">
      <c r="A4" s="147" t="s">
        <v>3</v>
      </c>
      <c r="B4" s="168">
        <v>6719</v>
      </c>
      <c r="C4" s="169">
        <v>7144</v>
      </c>
      <c r="D4" s="168">
        <v>7767</v>
      </c>
      <c r="E4" s="169">
        <v>8220</v>
      </c>
      <c r="F4" s="168">
        <v>8364</v>
      </c>
      <c r="G4" s="169">
        <v>8430</v>
      </c>
      <c r="H4" s="168">
        <v>7639</v>
      </c>
      <c r="I4" s="170">
        <v>7568</v>
      </c>
    </row>
    <row r="5" spans="1:9" x14ac:dyDescent="0.2">
      <c r="A5" s="148" t="s">
        <v>4</v>
      </c>
      <c r="B5" s="165">
        <v>4850</v>
      </c>
      <c r="C5" s="155">
        <v>5007</v>
      </c>
      <c r="D5" s="165">
        <v>5267</v>
      </c>
      <c r="E5" s="155">
        <v>5327</v>
      </c>
      <c r="F5" s="165">
        <v>5292</v>
      </c>
      <c r="G5" s="155">
        <v>5212</v>
      </c>
      <c r="H5" s="165">
        <v>5100</v>
      </c>
      <c r="I5" s="156">
        <v>5040</v>
      </c>
    </row>
    <row r="6" spans="1:9" x14ac:dyDescent="0.2">
      <c r="A6" s="149" t="s">
        <v>5</v>
      </c>
      <c r="B6" s="165">
        <v>4099</v>
      </c>
      <c r="C6" s="155">
        <v>4217</v>
      </c>
      <c r="D6" s="165">
        <v>4372</v>
      </c>
      <c r="E6" s="155">
        <v>4456</v>
      </c>
      <c r="F6" s="165">
        <v>4402</v>
      </c>
      <c r="G6" s="155">
        <v>4347</v>
      </c>
      <c r="H6" s="165">
        <v>4205</v>
      </c>
      <c r="I6" s="156">
        <v>4033</v>
      </c>
    </row>
    <row r="7" spans="1:9" ht="12" x14ac:dyDescent="0.2">
      <c r="A7" s="150" t="s">
        <v>248</v>
      </c>
      <c r="B7" s="90">
        <v>2.4</v>
      </c>
      <c r="C7" s="171">
        <v>0.6</v>
      </c>
      <c r="D7" s="90">
        <v>3</v>
      </c>
      <c r="E7" s="171">
        <v>1.7</v>
      </c>
      <c r="F7" s="90">
        <v>0.1</v>
      </c>
      <c r="G7" s="171">
        <v>-1.4</v>
      </c>
      <c r="H7" s="90">
        <v>-7.5</v>
      </c>
      <c r="I7" s="172">
        <v>-2.9</v>
      </c>
    </row>
    <row r="8" spans="1:9" ht="12.5" x14ac:dyDescent="0.25">
      <c r="A8" s="151" t="s">
        <v>228</v>
      </c>
      <c r="B8" s="173">
        <v>207</v>
      </c>
      <c r="C8" s="174">
        <v>216</v>
      </c>
      <c r="D8" s="173">
        <v>225</v>
      </c>
      <c r="E8" s="174">
        <v>230</v>
      </c>
      <c r="F8" s="173">
        <v>232</v>
      </c>
      <c r="G8" s="174">
        <v>225</v>
      </c>
      <c r="H8" s="173">
        <v>213</v>
      </c>
      <c r="I8" s="175">
        <v>211</v>
      </c>
    </row>
    <row r="9" spans="1:9" ht="12" x14ac:dyDescent="0.2">
      <c r="A9" s="150" t="s">
        <v>249</v>
      </c>
      <c r="B9" s="92">
        <v>-0.4</v>
      </c>
      <c r="C9" s="162">
        <v>0.2</v>
      </c>
      <c r="D9" s="92">
        <v>1.9</v>
      </c>
      <c r="E9" s="162">
        <v>1.5</v>
      </c>
      <c r="F9" s="92">
        <v>0.7</v>
      </c>
      <c r="G9" s="162">
        <v>-1.6</v>
      </c>
      <c r="H9" s="92">
        <v>-7.1</v>
      </c>
      <c r="I9" s="163">
        <v>-2.1</v>
      </c>
    </row>
    <row r="10" spans="1:9" ht="12" x14ac:dyDescent="0.2">
      <c r="A10" s="76" t="s">
        <v>245</v>
      </c>
      <c r="B10" s="91" t="s">
        <v>244</v>
      </c>
      <c r="C10" s="158" t="s">
        <v>244</v>
      </c>
      <c r="D10" s="91">
        <v>90.5</v>
      </c>
      <c r="E10" s="158">
        <v>91</v>
      </c>
      <c r="F10" s="91">
        <v>91.4</v>
      </c>
      <c r="G10" s="158">
        <v>91.6</v>
      </c>
      <c r="H10" s="91">
        <v>91.3</v>
      </c>
      <c r="I10" s="159">
        <v>91.7</v>
      </c>
    </row>
    <row r="11" spans="1:9" ht="12" x14ac:dyDescent="0.2">
      <c r="A11" s="76" t="s">
        <v>246</v>
      </c>
      <c r="B11" s="91" t="s">
        <v>244</v>
      </c>
      <c r="C11" s="158" t="s">
        <v>244</v>
      </c>
      <c r="D11" s="91">
        <v>4.3</v>
      </c>
      <c r="E11" s="158">
        <v>4.2</v>
      </c>
      <c r="F11" s="91">
        <v>4.2</v>
      </c>
      <c r="G11" s="158">
        <v>4.2</v>
      </c>
      <c r="H11" s="91">
        <v>4.5</v>
      </c>
      <c r="I11" s="159">
        <v>4.5</v>
      </c>
    </row>
    <row r="12" spans="1:9" ht="12" x14ac:dyDescent="0.2">
      <c r="A12" s="152" t="s">
        <v>247</v>
      </c>
      <c r="B12" s="92" t="s">
        <v>244</v>
      </c>
      <c r="C12" s="162" t="s">
        <v>244</v>
      </c>
      <c r="D12" s="92">
        <v>5.2</v>
      </c>
      <c r="E12" s="162">
        <v>4.8</v>
      </c>
      <c r="F12" s="92">
        <v>4.4000000000000004</v>
      </c>
      <c r="G12" s="162">
        <v>4.2</v>
      </c>
      <c r="H12" s="92">
        <v>4.2</v>
      </c>
      <c r="I12" s="163">
        <v>3.8</v>
      </c>
    </row>
    <row r="13" spans="1:9" x14ac:dyDescent="0.2">
      <c r="A13" s="7"/>
      <c r="B13" s="31"/>
      <c r="C13" s="32"/>
      <c r="D13" s="32"/>
      <c r="E13" s="32"/>
      <c r="F13" s="32"/>
      <c r="G13" s="33"/>
    </row>
    <row r="14" spans="1:9" x14ac:dyDescent="0.2">
      <c r="A14" s="196" t="s">
        <v>291</v>
      </c>
      <c r="B14" s="197"/>
      <c r="C14" s="197"/>
      <c r="D14" s="197"/>
      <c r="E14" s="197"/>
      <c r="F14" s="197"/>
      <c r="G14" s="197"/>
      <c r="H14" s="197"/>
    </row>
    <row r="15" spans="1:9" x14ac:dyDescent="0.2">
      <c r="A15" s="197"/>
      <c r="B15" s="197"/>
      <c r="C15" s="197"/>
      <c r="D15" s="197"/>
      <c r="E15" s="197"/>
      <c r="F15" s="197"/>
      <c r="G15" s="197"/>
      <c r="H15" s="197"/>
    </row>
    <row r="16" spans="1:9" x14ac:dyDescent="0.2">
      <c r="A16" s="197"/>
      <c r="B16" s="197"/>
      <c r="C16" s="197"/>
      <c r="D16" s="197"/>
      <c r="E16" s="197"/>
      <c r="F16" s="197"/>
      <c r="G16" s="197"/>
      <c r="H16" s="197"/>
    </row>
    <row r="17" spans="1:8" x14ac:dyDescent="0.2">
      <c r="A17" s="197"/>
      <c r="B17" s="197"/>
      <c r="C17" s="197"/>
      <c r="D17" s="197"/>
      <c r="E17" s="197"/>
      <c r="F17" s="197"/>
      <c r="G17" s="197"/>
      <c r="H17" s="197"/>
    </row>
    <row r="18" spans="1:8" x14ac:dyDescent="0.2">
      <c r="A18" s="197"/>
      <c r="B18" s="197"/>
      <c r="C18" s="197"/>
      <c r="D18" s="197"/>
      <c r="E18" s="197"/>
      <c r="F18" s="197"/>
      <c r="G18" s="197"/>
      <c r="H18" s="197"/>
    </row>
    <row r="19" spans="1:8" x14ac:dyDescent="0.2">
      <c r="A19" s="197"/>
      <c r="B19" s="197"/>
      <c r="C19" s="197"/>
      <c r="D19" s="197"/>
      <c r="E19" s="197"/>
      <c r="F19" s="197"/>
      <c r="G19" s="197"/>
      <c r="H19" s="197"/>
    </row>
    <row r="20" spans="1:8" x14ac:dyDescent="0.2">
      <c r="A20" s="197"/>
      <c r="B20" s="197"/>
      <c r="C20" s="197"/>
      <c r="D20" s="197"/>
      <c r="E20" s="197"/>
      <c r="F20" s="197"/>
      <c r="G20" s="197"/>
      <c r="H20" s="197"/>
    </row>
    <row r="21" spans="1:8" x14ac:dyDescent="0.2">
      <c r="A21" s="197"/>
      <c r="B21" s="197"/>
      <c r="C21" s="197"/>
      <c r="D21" s="197"/>
      <c r="E21" s="197"/>
      <c r="F21" s="197"/>
      <c r="G21" s="197"/>
      <c r="H21" s="197"/>
    </row>
    <row r="22" spans="1:8" x14ac:dyDescent="0.2">
      <c r="A22" s="197"/>
      <c r="B22" s="197"/>
      <c r="C22" s="197"/>
      <c r="D22" s="197"/>
      <c r="E22" s="197"/>
      <c r="F22" s="197"/>
      <c r="G22" s="197"/>
      <c r="H22" s="197"/>
    </row>
    <row r="23" spans="1:8" x14ac:dyDescent="0.2">
      <c r="A23" s="197"/>
      <c r="B23" s="197"/>
      <c r="C23" s="197"/>
      <c r="D23" s="197"/>
      <c r="E23" s="197"/>
      <c r="F23" s="197"/>
      <c r="G23" s="197"/>
      <c r="H23" s="197"/>
    </row>
    <row r="24" spans="1:8" x14ac:dyDescent="0.2">
      <c r="A24" s="197"/>
      <c r="B24" s="197"/>
      <c r="C24" s="197"/>
      <c r="D24" s="197"/>
      <c r="E24" s="197"/>
      <c r="F24" s="197"/>
      <c r="G24" s="197"/>
      <c r="H24" s="197"/>
    </row>
    <row r="25" spans="1:8" x14ac:dyDescent="0.2">
      <c r="A25" s="197"/>
      <c r="B25" s="197"/>
      <c r="C25" s="197"/>
      <c r="D25" s="197"/>
      <c r="E25" s="197"/>
      <c r="F25" s="197"/>
      <c r="G25" s="197"/>
      <c r="H25" s="197"/>
    </row>
    <row r="26" spans="1:8" x14ac:dyDescent="0.2">
      <c r="A26" s="197"/>
      <c r="B26" s="197"/>
      <c r="C26" s="197"/>
      <c r="D26" s="197"/>
      <c r="E26" s="197"/>
      <c r="F26" s="197"/>
      <c r="G26" s="197"/>
      <c r="H26" s="197"/>
    </row>
    <row r="27" spans="1:8" x14ac:dyDescent="0.2">
      <c r="A27" s="197"/>
      <c r="B27" s="197"/>
      <c r="C27" s="197"/>
      <c r="D27" s="197"/>
      <c r="E27" s="197"/>
      <c r="F27" s="197"/>
      <c r="G27" s="197"/>
      <c r="H27" s="197"/>
    </row>
    <row r="28" spans="1:8" x14ac:dyDescent="0.2">
      <c r="A28" s="197"/>
      <c r="B28" s="197"/>
      <c r="C28" s="197"/>
      <c r="D28" s="197"/>
      <c r="E28" s="197"/>
      <c r="F28" s="197"/>
      <c r="G28" s="197"/>
      <c r="H28" s="197"/>
    </row>
  </sheetData>
  <mergeCells count="1">
    <mergeCell ref="A14:H2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Q54"/>
  <sheetViews>
    <sheetView workbookViewId="0">
      <selection activeCell="AR22" sqref="AR22"/>
    </sheetView>
  </sheetViews>
  <sheetFormatPr baseColWidth="10" defaultColWidth="11.453125" defaultRowHeight="10" x14ac:dyDescent="0.2"/>
  <cols>
    <col min="1" max="1" width="24.36328125" style="104" customWidth="1"/>
    <col min="2" max="2" width="8.36328125" style="104" customWidth="1"/>
    <col min="3" max="16384" width="11.453125" style="104"/>
  </cols>
  <sheetData>
    <row r="1" spans="1:43" ht="42" customHeight="1" x14ac:dyDescent="0.2">
      <c r="A1" s="198" t="s">
        <v>292</v>
      </c>
      <c r="B1" s="198"/>
      <c r="C1" s="198"/>
      <c r="D1" s="198"/>
      <c r="E1" s="198"/>
    </row>
    <row r="3" spans="1:43" ht="10.5" x14ac:dyDescent="0.25">
      <c r="A3" s="109"/>
      <c r="B3" s="109"/>
      <c r="C3" s="100">
        <v>1980</v>
      </c>
      <c r="D3" s="100">
        <v>1981</v>
      </c>
      <c r="E3" s="100">
        <v>1982</v>
      </c>
      <c r="F3" s="100">
        <v>1983</v>
      </c>
      <c r="G3" s="100">
        <v>1984</v>
      </c>
      <c r="H3" s="100">
        <v>1985</v>
      </c>
      <c r="I3" s="100">
        <v>1986</v>
      </c>
      <c r="J3" s="100">
        <v>1987</v>
      </c>
      <c r="K3" s="100">
        <v>1988</v>
      </c>
      <c r="L3" s="100">
        <v>1989</v>
      </c>
      <c r="M3" s="100">
        <v>1990</v>
      </c>
      <c r="N3" s="100">
        <v>1991</v>
      </c>
      <c r="O3" s="100">
        <v>1992</v>
      </c>
      <c r="P3" s="100">
        <v>1993</v>
      </c>
      <c r="Q3" s="100">
        <v>1994</v>
      </c>
      <c r="R3" s="100">
        <v>1995</v>
      </c>
      <c r="S3" s="100">
        <v>1996</v>
      </c>
      <c r="T3" s="100">
        <v>1997</v>
      </c>
      <c r="U3" s="100">
        <v>1998</v>
      </c>
      <c r="V3" s="100">
        <v>1999</v>
      </c>
      <c r="W3" s="100">
        <v>2000</v>
      </c>
      <c r="X3" s="100">
        <v>2001</v>
      </c>
      <c r="Y3" s="100">
        <v>2002</v>
      </c>
      <c r="Z3" s="100">
        <v>2003</v>
      </c>
      <c r="AA3" s="100">
        <v>2004</v>
      </c>
      <c r="AB3" s="100">
        <v>2005</v>
      </c>
      <c r="AC3" s="100">
        <v>2006</v>
      </c>
      <c r="AD3" s="100">
        <v>2007</v>
      </c>
      <c r="AE3" s="100">
        <v>2008</v>
      </c>
      <c r="AF3" s="100">
        <v>2009</v>
      </c>
      <c r="AG3" s="100">
        <v>2010</v>
      </c>
      <c r="AH3" s="100">
        <v>2011</v>
      </c>
      <c r="AI3" s="100">
        <v>2012</v>
      </c>
      <c r="AJ3" s="100">
        <v>2013</v>
      </c>
      <c r="AK3" s="100">
        <v>2014</v>
      </c>
      <c r="AL3" s="100">
        <v>2015</v>
      </c>
      <c r="AM3" s="100">
        <v>2016</v>
      </c>
      <c r="AN3" s="100">
        <v>2017</v>
      </c>
      <c r="AO3" s="100">
        <v>2018</v>
      </c>
      <c r="AP3" s="100">
        <v>2019</v>
      </c>
      <c r="AQ3" s="100">
        <v>2020</v>
      </c>
    </row>
    <row r="4" spans="1:43" x14ac:dyDescent="0.2">
      <c r="A4" s="200" t="s">
        <v>273</v>
      </c>
      <c r="B4" s="110" t="s">
        <v>241</v>
      </c>
      <c r="C4" s="101">
        <v>2875.9450000000002</v>
      </c>
      <c r="D4" s="101">
        <v>3339.6509999999998</v>
      </c>
      <c r="E4" s="101">
        <v>3617.4270000000001</v>
      </c>
      <c r="F4" s="101">
        <v>3780.1950000000002</v>
      </c>
      <c r="G4" s="101">
        <v>3902.2330000000002</v>
      </c>
      <c r="H4" s="101">
        <v>4030.366</v>
      </c>
      <c r="I4" s="101">
        <v>4121.42</v>
      </c>
      <c r="J4" s="101">
        <v>4192.0320000000002</v>
      </c>
      <c r="K4" s="101">
        <v>4184.9939999999997</v>
      </c>
      <c r="L4" s="101">
        <v>4328.2359999999999</v>
      </c>
      <c r="M4" s="101">
        <v>4469.1980000000003</v>
      </c>
      <c r="N4" s="101">
        <v>4553.8919999999998</v>
      </c>
      <c r="O4" s="101">
        <v>4993.3549999999996</v>
      </c>
      <c r="P4" s="101">
        <v>5409.0910000000003</v>
      </c>
      <c r="Q4" s="101">
        <v>5701.0479999999998</v>
      </c>
      <c r="R4" s="101">
        <v>5905.7749999999996</v>
      </c>
      <c r="S4" s="101">
        <v>6048.0940000000001</v>
      </c>
      <c r="T4" s="101">
        <v>6053.759</v>
      </c>
      <c r="U4" s="101">
        <v>6179.174</v>
      </c>
      <c r="V4" s="101">
        <v>6140.2880000000005</v>
      </c>
      <c r="W4" s="101">
        <v>6128.7280000000001</v>
      </c>
      <c r="X4" s="101">
        <v>6048.8310000000001</v>
      </c>
      <c r="Y4" s="101">
        <v>6013.8469999999998</v>
      </c>
      <c r="Z4" s="101">
        <v>5921.0230000000001</v>
      </c>
      <c r="AA4" s="101">
        <v>5884.8389999999999</v>
      </c>
      <c r="AB4" s="101">
        <v>5896.7439999999997</v>
      </c>
      <c r="AC4" s="101">
        <v>5748.8829999999998</v>
      </c>
      <c r="AD4" s="101">
        <v>5785.9380000000001</v>
      </c>
      <c r="AE4" s="101">
        <v>6106.1549999999997</v>
      </c>
      <c r="AF4" s="101">
        <v>6119.01</v>
      </c>
      <c r="AG4" s="101">
        <v>6078.6350000000002</v>
      </c>
      <c r="AH4" s="111">
        <v>6158.8980000000001</v>
      </c>
      <c r="AI4" s="111">
        <v>6174.0730000000003</v>
      </c>
      <c r="AJ4" s="111">
        <v>6289.7219999999998</v>
      </c>
      <c r="AK4" s="101">
        <v>6329</v>
      </c>
      <c r="AL4" s="101">
        <v>6304.8639999999996</v>
      </c>
      <c r="AM4" s="101">
        <f>AM6-215.813</f>
        <v>6264.107</v>
      </c>
      <c r="AN4" s="101"/>
      <c r="AO4" s="109"/>
      <c r="AP4" s="109"/>
      <c r="AQ4" s="109"/>
    </row>
    <row r="5" spans="1:43" x14ac:dyDescent="0.2">
      <c r="A5" s="201"/>
      <c r="B5" s="110" t="s">
        <v>242</v>
      </c>
      <c r="C5" s="101"/>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11"/>
      <c r="AI5" s="111"/>
      <c r="AJ5" s="111"/>
      <c r="AK5" s="101"/>
      <c r="AL5" s="101"/>
      <c r="AM5" s="101">
        <v>6435.2659999999996</v>
      </c>
      <c r="AN5" s="101">
        <v>6421.05</v>
      </c>
      <c r="AO5" s="101">
        <f>ROUND(6385947/1000,0)</f>
        <v>6386</v>
      </c>
      <c r="AP5" s="101">
        <f>ROUND(6322564/1000,0)</f>
        <v>6323</v>
      </c>
      <c r="AQ5" s="101">
        <v>6446.6509999999998</v>
      </c>
    </row>
    <row r="6" spans="1:43" x14ac:dyDescent="0.2">
      <c r="A6" s="202" t="s">
        <v>272</v>
      </c>
      <c r="B6" s="112" t="s">
        <v>241</v>
      </c>
      <c r="C6" s="101">
        <v>2882.9450000000002</v>
      </c>
      <c r="D6" s="101">
        <v>3350.6509999999998</v>
      </c>
      <c r="E6" s="101">
        <v>3633.4270000000001</v>
      </c>
      <c r="F6" s="101">
        <v>3799.1950000000002</v>
      </c>
      <c r="G6" s="101">
        <v>3902.2330000000002</v>
      </c>
      <c r="H6" s="101">
        <v>4055.366</v>
      </c>
      <c r="I6" s="101">
        <v>4149.42</v>
      </c>
      <c r="J6" s="101">
        <v>4225.0320000000002</v>
      </c>
      <c r="K6" s="101">
        <v>4219.9939999999997</v>
      </c>
      <c r="L6" s="101">
        <v>4367.2359999999999</v>
      </c>
      <c r="M6" s="101">
        <v>4516.1980000000003</v>
      </c>
      <c r="N6" s="101">
        <v>4609.8919999999998</v>
      </c>
      <c r="O6" s="101">
        <v>5059.3549999999996</v>
      </c>
      <c r="P6" s="101">
        <v>5482.0910000000003</v>
      </c>
      <c r="Q6" s="101">
        <v>5786.0479999999998</v>
      </c>
      <c r="R6" s="101">
        <v>5999.7749999999996</v>
      </c>
      <c r="S6" s="101">
        <v>6153.0940000000001</v>
      </c>
      <c r="T6" s="101">
        <v>6168.759</v>
      </c>
      <c r="U6" s="101">
        <v>6304.174</v>
      </c>
      <c r="V6" s="101">
        <v>6273.2880000000005</v>
      </c>
      <c r="W6" s="101">
        <v>6270.7280000000001</v>
      </c>
      <c r="X6" s="101">
        <v>6198.8310000000001</v>
      </c>
      <c r="Y6" s="101">
        <v>6168.8469999999998</v>
      </c>
      <c r="Z6" s="101">
        <v>6082.0230000000001</v>
      </c>
      <c r="AA6" s="101">
        <v>6051.8389999999999</v>
      </c>
      <c r="AB6" s="101">
        <v>6068.7439999999997</v>
      </c>
      <c r="AC6" s="101">
        <v>5920.8829999999998</v>
      </c>
      <c r="AD6" s="101">
        <v>5959.9380000000001</v>
      </c>
      <c r="AE6" s="101">
        <v>6288.1549999999997</v>
      </c>
      <c r="AF6" s="101">
        <v>6307.01</v>
      </c>
      <c r="AG6" s="101">
        <v>6271.6350000000002</v>
      </c>
      <c r="AH6" s="111">
        <v>6358.4570000000003</v>
      </c>
      <c r="AI6" s="111">
        <v>6373.8329999999996</v>
      </c>
      <c r="AJ6" s="111">
        <v>6495.7730000000001</v>
      </c>
      <c r="AK6" s="101">
        <v>6541</v>
      </c>
      <c r="AL6" s="101">
        <v>6520.1639999999998</v>
      </c>
      <c r="AM6" s="101">
        <v>6479.92</v>
      </c>
      <c r="AN6" s="101"/>
      <c r="AO6" s="101"/>
      <c r="AP6" s="101"/>
      <c r="AQ6" s="101"/>
    </row>
    <row r="7" spans="1:43" x14ac:dyDescent="0.2">
      <c r="A7" s="203"/>
      <c r="B7" s="112" t="s">
        <v>242</v>
      </c>
      <c r="C7" s="101"/>
      <c r="D7" s="101"/>
      <c r="E7" s="101"/>
      <c r="F7" s="101"/>
      <c r="G7" s="101"/>
      <c r="H7" s="101"/>
      <c r="I7" s="101"/>
      <c r="J7" s="101"/>
      <c r="K7" s="101"/>
      <c r="L7" s="101"/>
      <c r="M7" s="101"/>
      <c r="N7" s="101"/>
      <c r="O7" s="101"/>
      <c r="P7" s="101"/>
      <c r="Q7" s="101"/>
      <c r="R7" s="101"/>
      <c r="S7" s="101"/>
      <c r="T7" s="101"/>
      <c r="U7" s="101"/>
      <c r="V7" s="101"/>
      <c r="W7" s="101"/>
      <c r="X7" s="101"/>
      <c r="Y7" s="101"/>
      <c r="Z7" s="101"/>
      <c r="AA7" s="101"/>
      <c r="AB7" s="101"/>
      <c r="AC7" s="101"/>
      <c r="AD7" s="101"/>
      <c r="AE7" s="101"/>
      <c r="AF7" s="101"/>
      <c r="AG7" s="101"/>
      <c r="AH7" s="111"/>
      <c r="AI7" s="111"/>
      <c r="AJ7" s="111"/>
      <c r="AK7" s="101"/>
      <c r="AL7" s="101"/>
      <c r="AM7" s="101">
        <v>6655.3</v>
      </c>
      <c r="AN7" s="101">
        <v>6641.817</v>
      </c>
      <c r="AO7" s="101">
        <f>ROUND(6606352/1000,0)</f>
        <v>6606</v>
      </c>
      <c r="AP7" s="101">
        <f>ROUND(6543727/1000,0)</f>
        <v>6544</v>
      </c>
      <c r="AQ7" s="101">
        <v>6673.3860000000004</v>
      </c>
    </row>
    <row r="8" spans="1:43" x14ac:dyDescent="0.2">
      <c r="A8" s="204" t="s">
        <v>229</v>
      </c>
      <c r="B8" s="110" t="s">
        <v>241</v>
      </c>
      <c r="C8" s="101">
        <v>1694.0730000000001</v>
      </c>
      <c r="D8" s="101">
        <v>1861.2080000000001</v>
      </c>
      <c r="E8" s="101">
        <v>1853.0260000000001</v>
      </c>
      <c r="F8" s="101">
        <v>1743.5329999999999</v>
      </c>
      <c r="G8" s="101">
        <v>1617.32</v>
      </c>
      <c r="H8" s="101">
        <v>1536.1510000000001</v>
      </c>
      <c r="I8" s="101">
        <v>1427.9169999999999</v>
      </c>
      <c r="J8" s="101">
        <v>1362.2560000000001</v>
      </c>
      <c r="K8" s="101">
        <v>1237.73</v>
      </c>
      <c r="L8" s="101">
        <v>1124.261</v>
      </c>
      <c r="M8" s="101">
        <v>1092.8520000000001</v>
      </c>
      <c r="N8" s="101">
        <v>1059.3690000000001</v>
      </c>
      <c r="O8" s="101">
        <v>1045.9090000000001</v>
      </c>
      <c r="P8" s="101">
        <v>1067.2640000000001</v>
      </c>
      <c r="Q8" s="101">
        <v>1101.297</v>
      </c>
      <c r="R8" s="101">
        <v>1135.921</v>
      </c>
      <c r="S8" s="101">
        <v>1152.509</v>
      </c>
      <c r="T8" s="101">
        <v>1170.1189999999999</v>
      </c>
      <c r="U8" s="101">
        <v>1200.7159999999999</v>
      </c>
      <c r="V8" s="101">
        <v>1214.991</v>
      </c>
      <c r="W8" s="101">
        <v>1247.355</v>
      </c>
      <c r="X8" s="101">
        <v>1246.423</v>
      </c>
      <c r="Y8" s="101">
        <v>1239.7080000000001</v>
      </c>
      <c r="Z8" s="101">
        <v>1223.97</v>
      </c>
      <c r="AA8" s="101">
        <v>1234.3029999999999</v>
      </c>
      <c r="AB8" s="101">
        <v>1254.539</v>
      </c>
      <c r="AC8" s="101">
        <v>1243.866</v>
      </c>
      <c r="AD8" s="101">
        <v>1259.306</v>
      </c>
      <c r="AE8" s="101">
        <v>1343.6949999999999</v>
      </c>
      <c r="AF8" s="101">
        <v>1348.7260000000001</v>
      </c>
      <c r="AG8" s="101">
        <v>1326.8159999999998</v>
      </c>
      <c r="AH8" s="111">
        <v>1323.933</v>
      </c>
      <c r="AI8" s="111">
        <v>1313.7249999999999</v>
      </c>
      <c r="AJ8" s="111">
        <v>1317.357</v>
      </c>
      <c r="AK8" s="101">
        <v>1320.748</v>
      </c>
      <c r="AL8" s="101">
        <v>1299.316</v>
      </c>
      <c r="AM8" s="101">
        <v>1275.98</v>
      </c>
      <c r="AN8" s="101"/>
      <c r="AO8" s="101"/>
      <c r="AP8" s="101"/>
      <c r="AQ8" s="101"/>
    </row>
    <row r="9" spans="1:43" x14ac:dyDescent="0.2">
      <c r="A9" s="205"/>
      <c r="B9" s="110" t="s">
        <v>242</v>
      </c>
      <c r="C9" s="101"/>
      <c r="D9" s="101"/>
      <c r="E9" s="101"/>
      <c r="F9" s="101"/>
      <c r="G9" s="101"/>
      <c r="H9" s="101"/>
      <c r="I9" s="101"/>
      <c r="J9" s="101"/>
      <c r="K9" s="101"/>
      <c r="L9" s="101"/>
      <c r="M9" s="101"/>
      <c r="N9" s="101"/>
      <c r="O9" s="101"/>
      <c r="P9" s="101"/>
      <c r="Q9" s="101"/>
      <c r="R9" s="101"/>
      <c r="S9" s="101"/>
      <c r="T9" s="101"/>
      <c r="U9" s="101"/>
      <c r="V9" s="101"/>
      <c r="W9" s="101"/>
      <c r="X9" s="101"/>
      <c r="Y9" s="101"/>
      <c r="Z9" s="101"/>
      <c r="AA9" s="101"/>
      <c r="AB9" s="101"/>
      <c r="AC9" s="101"/>
      <c r="AD9" s="101"/>
      <c r="AE9" s="101"/>
      <c r="AF9" s="101"/>
      <c r="AG9" s="101"/>
      <c r="AH9" s="111"/>
      <c r="AI9" s="111"/>
      <c r="AJ9" s="111"/>
      <c r="AK9" s="101"/>
      <c r="AL9" s="101"/>
      <c r="AM9" s="101">
        <v>1307.279</v>
      </c>
      <c r="AN9" s="101">
        <v>1281.3889999999999</v>
      </c>
      <c r="AO9" s="101">
        <f>ROUND(1230339/1000,0)</f>
        <v>1230</v>
      </c>
      <c r="AP9" s="101">
        <f>ROUND(1169616/1000,0)</f>
        <v>1170</v>
      </c>
      <c r="AQ9" s="101">
        <v>1129.2660000000001</v>
      </c>
    </row>
    <row r="10" spans="1:43" x14ac:dyDescent="0.2">
      <c r="A10" s="204" t="s">
        <v>230</v>
      </c>
      <c r="B10" s="110" t="s">
        <v>241</v>
      </c>
      <c r="C10" s="101">
        <v>933.58500000000004</v>
      </c>
      <c r="D10" s="101">
        <v>1022.669</v>
      </c>
      <c r="E10" s="101">
        <v>1084.816</v>
      </c>
      <c r="F10" s="101">
        <v>1098.751</v>
      </c>
      <c r="G10" s="101">
        <v>1102.972</v>
      </c>
      <c r="H10" s="101">
        <v>1079.1410000000001</v>
      </c>
      <c r="I10" s="101">
        <v>1058.2860000000001</v>
      </c>
      <c r="J10" s="101">
        <v>1062.104</v>
      </c>
      <c r="K10" s="101">
        <v>1024.2539999999999</v>
      </c>
      <c r="L10" s="101">
        <v>1008.341</v>
      </c>
      <c r="M10" s="101">
        <v>1042.3900000000001</v>
      </c>
      <c r="N10" s="101">
        <v>1041.67</v>
      </c>
      <c r="O10" s="101">
        <v>1457.383</v>
      </c>
      <c r="P10" s="101">
        <v>1786.0250000000001</v>
      </c>
      <c r="Q10" s="101">
        <v>1956.338</v>
      </c>
      <c r="R10" s="101">
        <v>2068.2539999999999</v>
      </c>
      <c r="S10" s="101">
        <v>2144.9070000000002</v>
      </c>
      <c r="T10" s="101">
        <v>2154.83</v>
      </c>
      <c r="U10" s="101">
        <v>2235.1480000000001</v>
      </c>
      <c r="V10" s="101">
        <v>2226.6559999999999</v>
      </c>
      <c r="W10" s="101">
        <v>2229.1480000000001</v>
      </c>
      <c r="X10" s="101">
        <v>2200.6460000000002</v>
      </c>
      <c r="Y10" s="101">
        <v>2220.9580000000001</v>
      </c>
      <c r="Z10" s="101">
        <v>2220.623</v>
      </c>
      <c r="AA10" s="101">
        <v>2232.9169999999999</v>
      </c>
      <c r="AB10" s="101">
        <v>2248.998</v>
      </c>
      <c r="AC10" s="101">
        <v>2195.3829999999998</v>
      </c>
      <c r="AD10" s="101">
        <v>2207.1120000000001</v>
      </c>
      <c r="AE10" s="101">
        <v>2331.2750000000001</v>
      </c>
      <c r="AF10" s="101">
        <v>2347.049</v>
      </c>
      <c r="AG10" s="101">
        <v>2331.8830000000003</v>
      </c>
      <c r="AH10" s="111">
        <v>2363.8040000000001</v>
      </c>
      <c r="AI10" s="111">
        <v>2349.08</v>
      </c>
      <c r="AJ10" s="111">
        <v>2405.192</v>
      </c>
      <c r="AK10" s="101">
        <v>2416.6239999999998</v>
      </c>
      <c r="AL10" s="101">
        <v>2402.1480000000001</v>
      </c>
      <c r="AM10" s="101">
        <v>2373.35</v>
      </c>
      <c r="AN10" s="101"/>
      <c r="AO10" s="113"/>
      <c r="AP10" s="101"/>
      <c r="AQ10" s="101"/>
    </row>
    <row r="11" spans="1:43" x14ac:dyDescent="0.2">
      <c r="A11" s="205"/>
      <c r="B11" s="110" t="s">
        <v>242</v>
      </c>
      <c r="C11" s="101"/>
      <c r="D11" s="101"/>
      <c r="E11" s="101"/>
      <c r="F11" s="101"/>
      <c r="G11" s="101"/>
      <c r="H11" s="101"/>
      <c r="I11" s="101"/>
      <c r="J11" s="101"/>
      <c r="K11" s="101"/>
      <c r="L11" s="101"/>
      <c r="M11" s="101"/>
      <c r="N11" s="101"/>
      <c r="O11" s="101"/>
      <c r="P11" s="101"/>
      <c r="Q11" s="101"/>
      <c r="R11" s="101"/>
      <c r="S11" s="101"/>
      <c r="T11" s="101"/>
      <c r="U11" s="101"/>
      <c r="V11" s="101"/>
      <c r="W11" s="101"/>
      <c r="X11" s="101"/>
      <c r="Y11" s="101"/>
      <c r="Z11" s="101"/>
      <c r="AA11" s="101"/>
      <c r="AB11" s="101"/>
      <c r="AC11" s="101"/>
      <c r="AD11" s="101"/>
      <c r="AE11" s="101"/>
      <c r="AF11" s="101"/>
      <c r="AG11" s="101"/>
      <c r="AH11" s="111"/>
      <c r="AI11" s="111"/>
      <c r="AJ11" s="111"/>
      <c r="AK11" s="101"/>
      <c r="AL11" s="101"/>
      <c r="AM11" s="101">
        <v>2464.0990000000002</v>
      </c>
      <c r="AN11" s="101">
        <v>2450.857</v>
      </c>
      <c r="AO11" s="101">
        <f>ROUND(2426875/1000,0)</f>
        <v>2427</v>
      </c>
      <c r="AP11" s="101">
        <f>ROUND(2417549/1000,0)</f>
        <v>2418</v>
      </c>
      <c r="AQ11" s="101">
        <v>2590.6849999999999</v>
      </c>
    </row>
    <row r="12" spans="1:43" x14ac:dyDescent="0.2">
      <c r="A12" s="204" t="s">
        <v>231</v>
      </c>
      <c r="B12" s="110" t="s">
        <v>241</v>
      </c>
      <c r="C12" s="101">
        <v>255.28700000000001</v>
      </c>
      <c r="D12" s="101">
        <v>466.774</v>
      </c>
      <c r="E12" s="101">
        <v>695.58500000000004</v>
      </c>
      <c r="F12" s="101">
        <v>956.91100000000006</v>
      </c>
      <c r="G12" s="101">
        <v>1181.941</v>
      </c>
      <c r="H12" s="101">
        <v>1440.0740000000001</v>
      </c>
      <c r="I12" s="101">
        <v>1663.2170000000001</v>
      </c>
      <c r="J12" s="101">
        <v>1800.672</v>
      </c>
      <c r="K12" s="101">
        <v>1958.01</v>
      </c>
      <c r="L12" s="101">
        <v>2234.634</v>
      </c>
      <c r="M12" s="101">
        <v>2380.9560000000001</v>
      </c>
      <c r="N12" s="101">
        <v>2508.8530000000001</v>
      </c>
      <c r="O12" s="101">
        <v>2556.0630000000001</v>
      </c>
      <c r="P12" s="101">
        <v>2628.8020000000001</v>
      </c>
      <c r="Q12" s="101">
        <v>2728.413</v>
      </c>
      <c r="R12" s="101">
        <v>2795.6</v>
      </c>
      <c r="S12" s="101">
        <v>2855.6779999999999</v>
      </c>
      <c r="T12" s="101">
        <v>2843.81</v>
      </c>
      <c r="U12" s="101">
        <v>2868.31</v>
      </c>
      <c r="V12" s="101">
        <v>2831.6410000000001</v>
      </c>
      <c r="W12" s="101">
        <v>2794.2249999999999</v>
      </c>
      <c r="X12" s="101">
        <v>2751.7620000000002</v>
      </c>
      <c r="Y12" s="101">
        <v>2708.181</v>
      </c>
      <c r="Z12" s="101">
        <v>2637.43</v>
      </c>
      <c r="AA12" s="101">
        <v>2584.6190000000001</v>
      </c>
      <c r="AB12" s="101">
        <v>2565.2069999999999</v>
      </c>
      <c r="AC12" s="101">
        <v>2481.634</v>
      </c>
      <c r="AD12" s="101">
        <v>2493.52</v>
      </c>
      <c r="AE12" s="101">
        <v>2613.1849999999999</v>
      </c>
      <c r="AF12" s="101">
        <v>2611.2350000000001</v>
      </c>
      <c r="AG12" s="101">
        <v>2613.2360000000003</v>
      </c>
      <c r="AH12" s="111">
        <v>2670.72</v>
      </c>
      <c r="AI12" s="111">
        <v>2711.0279999999998</v>
      </c>
      <c r="AJ12" s="111">
        <v>2773.2240000000002</v>
      </c>
      <c r="AK12" s="101">
        <v>2803.529</v>
      </c>
      <c r="AL12" s="101">
        <v>2818.7</v>
      </c>
      <c r="AM12" s="101">
        <v>2830.6</v>
      </c>
      <c r="AN12" s="101"/>
      <c r="AO12" s="113"/>
      <c r="AP12" s="101"/>
      <c r="AQ12" s="101"/>
    </row>
    <row r="13" spans="1:43" x14ac:dyDescent="0.2">
      <c r="A13" s="205"/>
      <c r="B13" s="110" t="s">
        <v>242</v>
      </c>
      <c r="C13" s="114"/>
      <c r="D13" s="114"/>
      <c r="E13" s="114"/>
      <c r="F13" s="114"/>
      <c r="G13" s="114"/>
      <c r="H13" s="114"/>
      <c r="I13" s="114"/>
      <c r="J13" s="114"/>
      <c r="K13" s="114"/>
      <c r="L13" s="114"/>
      <c r="M13" s="114"/>
      <c r="N13" s="114"/>
      <c r="O13" s="114"/>
      <c r="P13" s="114"/>
      <c r="Q13" s="114"/>
      <c r="R13" s="114"/>
      <c r="S13" s="114"/>
      <c r="T13" s="114"/>
      <c r="U13" s="114"/>
      <c r="V13" s="114"/>
      <c r="W13" s="114"/>
      <c r="X13" s="114"/>
      <c r="Y13" s="114"/>
      <c r="Z13" s="114"/>
      <c r="AA13" s="114"/>
      <c r="AB13" s="114"/>
      <c r="AC13" s="114"/>
      <c r="AD13" s="114"/>
      <c r="AE13" s="114"/>
      <c r="AF13" s="114"/>
      <c r="AG13" s="114"/>
      <c r="AH13" s="111"/>
      <c r="AI13" s="111"/>
      <c r="AJ13" s="111"/>
      <c r="AK13" s="101"/>
      <c r="AL13" s="101"/>
      <c r="AM13" s="101">
        <v>2883.922</v>
      </c>
      <c r="AN13" s="101">
        <v>2909.5709999999999</v>
      </c>
      <c r="AO13" s="101">
        <f>ROUND(2949138/1000,0)</f>
        <v>2949</v>
      </c>
      <c r="AP13" s="101">
        <f>ROUND(2956562/1000,0)</f>
        <v>2957</v>
      </c>
      <c r="AQ13" s="101">
        <v>2953.4349999999999</v>
      </c>
    </row>
    <row r="14" spans="1:43" x14ac:dyDescent="0.2">
      <c r="A14" s="115"/>
      <c r="B14" s="116"/>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8"/>
      <c r="AI14" s="118"/>
      <c r="AJ14" s="118"/>
      <c r="AK14" s="102"/>
      <c r="AL14" s="102"/>
      <c r="AM14" s="102"/>
      <c r="AN14" s="102"/>
      <c r="AO14" s="119"/>
    </row>
    <row r="15" spans="1:43" x14ac:dyDescent="0.2">
      <c r="A15" s="198" t="s">
        <v>293</v>
      </c>
      <c r="B15" s="206"/>
      <c r="C15" s="206"/>
      <c r="D15" s="206"/>
      <c r="E15" s="206"/>
      <c r="F15" s="206"/>
      <c r="G15" s="206"/>
      <c r="H15" s="206"/>
      <c r="I15" s="206"/>
      <c r="J15" s="206"/>
      <c r="K15" s="206"/>
    </row>
    <row r="16" spans="1:43" x14ac:dyDescent="0.2">
      <c r="A16" s="206"/>
      <c r="B16" s="206"/>
      <c r="C16" s="206"/>
      <c r="D16" s="206"/>
      <c r="E16" s="206"/>
      <c r="F16" s="206"/>
      <c r="G16" s="206"/>
      <c r="H16" s="206"/>
      <c r="I16" s="206"/>
      <c r="J16" s="206"/>
      <c r="K16" s="206"/>
      <c r="X16" s="120"/>
      <c r="Y16" s="120"/>
      <c r="Z16" s="120"/>
      <c r="AA16" s="120"/>
      <c r="AB16" s="120"/>
      <c r="AC16" s="120"/>
      <c r="AD16" s="120"/>
      <c r="AE16" s="120"/>
      <c r="AF16" s="120"/>
      <c r="AG16" s="120"/>
      <c r="AH16" s="120"/>
      <c r="AI16" s="120"/>
      <c r="AJ16" s="120"/>
    </row>
    <row r="17" spans="1:42" x14ac:dyDescent="0.2">
      <c r="A17" s="206"/>
      <c r="B17" s="206"/>
      <c r="C17" s="206"/>
      <c r="D17" s="206"/>
      <c r="E17" s="206"/>
      <c r="F17" s="206"/>
      <c r="G17" s="206"/>
      <c r="H17" s="206"/>
      <c r="I17" s="206"/>
      <c r="J17" s="206"/>
      <c r="K17" s="206"/>
      <c r="X17" s="120"/>
      <c r="Y17" s="120"/>
      <c r="Z17" s="120"/>
      <c r="AA17" s="120"/>
      <c r="AB17" s="120"/>
      <c r="AC17" s="120"/>
      <c r="AD17" s="120"/>
      <c r="AE17" s="120"/>
      <c r="AF17" s="120"/>
      <c r="AG17" s="120"/>
      <c r="AH17" s="120"/>
      <c r="AI17" s="120"/>
      <c r="AJ17" s="120"/>
      <c r="AL17" s="120"/>
      <c r="AN17" s="121"/>
      <c r="AO17" s="121"/>
      <c r="AP17" s="121"/>
    </row>
    <row r="18" spans="1:42" x14ac:dyDescent="0.2">
      <c r="A18" s="206"/>
      <c r="B18" s="206"/>
      <c r="C18" s="206"/>
      <c r="D18" s="206"/>
      <c r="E18" s="206"/>
      <c r="F18" s="206"/>
      <c r="G18" s="206"/>
      <c r="H18" s="206"/>
      <c r="I18" s="206"/>
      <c r="J18" s="206"/>
      <c r="K18" s="206"/>
      <c r="L18" s="120"/>
      <c r="M18" s="120"/>
      <c r="N18" s="120"/>
      <c r="O18" s="120"/>
      <c r="P18" s="120"/>
      <c r="Q18" s="120"/>
      <c r="R18" s="120"/>
      <c r="S18" s="120"/>
      <c r="T18" s="120"/>
      <c r="U18" s="120"/>
      <c r="V18" s="120"/>
      <c r="W18" s="120"/>
      <c r="AK18" s="120"/>
      <c r="AP18" s="137"/>
    </row>
    <row r="19" spans="1:42" x14ac:dyDescent="0.2">
      <c r="A19" s="206"/>
      <c r="B19" s="206"/>
      <c r="C19" s="206"/>
      <c r="D19" s="206"/>
      <c r="E19" s="206"/>
      <c r="F19" s="206"/>
      <c r="G19" s="206"/>
      <c r="H19" s="206"/>
      <c r="I19" s="206"/>
      <c r="J19" s="206"/>
      <c r="K19" s="206"/>
      <c r="Q19" s="122"/>
      <c r="AG19" s="123"/>
      <c r="AH19" s="123"/>
      <c r="AK19" s="120"/>
    </row>
    <row r="20" spans="1:42" x14ac:dyDescent="0.2">
      <c r="A20" s="206"/>
      <c r="B20" s="206"/>
      <c r="C20" s="206"/>
      <c r="D20" s="206"/>
      <c r="E20" s="206"/>
      <c r="F20" s="206"/>
      <c r="G20" s="206"/>
      <c r="H20" s="206"/>
      <c r="I20" s="206"/>
      <c r="J20" s="206"/>
      <c r="K20" s="206"/>
      <c r="AG20" s="123"/>
      <c r="AH20" s="123"/>
    </row>
    <row r="21" spans="1:42" x14ac:dyDescent="0.2">
      <c r="A21" s="206"/>
      <c r="B21" s="206"/>
      <c r="C21" s="206"/>
      <c r="D21" s="206"/>
      <c r="E21" s="206"/>
      <c r="F21" s="206"/>
      <c r="G21" s="206"/>
      <c r="H21" s="206"/>
      <c r="I21" s="206"/>
      <c r="J21" s="206"/>
      <c r="K21" s="206"/>
      <c r="AG21" s="123"/>
      <c r="AH21" s="123"/>
    </row>
    <row r="22" spans="1:42" x14ac:dyDescent="0.2">
      <c r="AG22" s="123"/>
      <c r="AH22" s="123"/>
    </row>
    <row r="23" spans="1:42" x14ac:dyDescent="0.2">
      <c r="AC23" s="120"/>
      <c r="AG23" s="123"/>
      <c r="AH23" s="117"/>
    </row>
    <row r="24" spans="1:42" x14ac:dyDescent="0.2">
      <c r="AG24" s="123"/>
      <c r="AH24" s="123"/>
      <c r="AI24" s="124"/>
    </row>
    <row r="25" spans="1:42" x14ac:dyDescent="0.2">
      <c r="AG25" s="123"/>
      <c r="AH25" s="123"/>
    </row>
    <row r="26" spans="1:42" x14ac:dyDescent="0.2">
      <c r="AG26" s="123"/>
      <c r="AH26" s="123"/>
    </row>
    <row r="27" spans="1:42" x14ac:dyDescent="0.2">
      <c r="AG27" s="123"/>
      <c r="AH27" s="123"/>
    </row>
    <row r="28" spans="1:42" x14ac:dyDescent="0.2">
      <c r="AG28" s="123"/>
      <c r="AH28" s="123"/>
    </row>
    <row r="29" spans="1:42" x14ac:dyDescent="0.2">
      <c r="AG29" s="123"/>
      <c r="AH29" s="123"/>
    </row>
    <row r="30" spans="1:42" x14ac:dyDescent="0.2">
      <c r="AG30" s="123"/>
      <c r="AH30" s="123"/>
    </row>
    <row r="31" spans="1:42" x14ac:dyDescent="0.2">
      <c r="AG31" s="123"/>
      <c r="AH31" s="123"/>
    </row>
    <row r="44" spans="2:16" x14ac:dyDescent="0.2">
      <c r="P44" s="103"/>
    </row>
    <row r="45" spans="2:16" x14ac:dyDescent="0.2">
      <c r="P45" s="103"/>
    </row>
    <row r="47" spans="2:16" x14ac:dyDescent="0.2">
      <c r="P47" s="125"/>
    </row>
    <row r="48" spans="2:16" x14ac:dyDescent="0.2">
      <c r="B48" s="199"/>
      <c r="C48" s="199"/>
      <c r="D48" s="199"/>
      <c r="E48" s="199"/>
      <c r="F48" s="199"/>
      <c r="G48" s="199"/>
      <c r="H48" s="199"/>
      <c r="I48" s="199"/>
      <c r="J48" s="199"/>
    </row>
    <row r="49" spans="2:10" ht="14.25" customHeight="1" x14ac:dyDescent="0.2">
      <c r="B49" s="199"/>
      <c r="C49" s="199"/>
      <c r="D49" s="199"/>
      <c r="E49" s="199"/>
      <c r="F49" s="199"/>
      <c r="G49" s="199"/>
      <c r="H49" s="199"/>
      <c r="I49" s="199"/>
      <c r="J49" s="199"/>
    </row>
    <row r="50" spans="2:10" x14ac:dyDescent="0.2">
      <c r="B50" s="199"/>
      <c r="C50" s="199"/>
      <c r="D50" s="199"/>
      <c r="E50" s="199"/>
      <c r="F50" s="199"/>
      <c r="G50" s="199"/>
      <c r="H50" s="199"/>
      <c r="I50" s="199"/>
      <c r="J50" s="199"/>
    </row>
    <row r="51" spans="2:10" x14ac:dyDescent="0.2">
      <c r="B51" s="199"/>
      <c r="C51" s="199"/>
      <c r="D51" s="199"/>
      <c r="E51" s="199"/>
      <c r="F51" s="199"/>
      <c r="G51" s="199"/>
      <c r="H51" s="199"/>
      <c r="I51" s="199"/>
      <c r="J51" s="199"/>
    </row>
    <row r="52" spans="2:10" x14ac:dyDescent="0.2">
      <c r="B52" s="199"/>
      <c r="C52" s="199"/>
      <c r="D52" s="199"/>
      <c r="E52" s="199"/>
      <c r="F52" s="199"/>
      <c r="G52" s="199"/>
      <c r="H52" s="199"/>
      <c r="I52" s="199"/>
      <c r="J52" s="199"/>
    </row>
    <row r="53" spans="2:10" x14ac:dyDescent="0.2">
      <c r="B53" s="199"/>
      <c r="C53" s="199"/>
      <c r="D53" s="199"/>
      <c r="E53" s="199"/>
      <c r="F53" s="199"/>
      <c r="G53" s="199"/>
      <c r="H53" s="199"/>
      <c r="I53" s="199"/>
      <c r="J53" s="199"/>
    </row>
    <row r="54" spans="2:10" x14ac:dyDescent="0.2">
      <c r="B54" s="199"/>
      <c r="C54" s="199"/>
      <c r="D54" s="199"/>
      <c r="E54" s="199"/>
      <c r="F54" s="199"/>
      <c r="G54" s="199"/>
      <c r="H54" s="199"/>
      <c r="I54" s="199"/>
      <c r="J54" s="199"/>
    </row>
  </sheetData>
  <mergeCells count="8">
    <mergeCell ref="A1:E1"/>
    <mergeCell ref="B48:J54"/>
    <mergeCell ref="A4:A5"/>
    <mergeCell ref="A6:A7"/>
    <mergeCell ref="A8:A9"/>
    <mergeCell ref="A10:A11"/>
    <mergeCell ref="A12:A13"/>
    <mergeCell ref="A15:K2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3"/>
  <sheetViews>
    <sheetView showGridLines="0" workbookViewId="0">
      <selection sqref="A1:G1"/>
    </sheetView>
  </sheetViews>
  <sheetFormatPr baseColWidth="10" defaultColWidth="10.81640625" defaultRowHeight="10" x14ac:dyDescent="0.2"/>
  <cols>
    <col min="1" max="1" width="28.453125" style="34" customWidth="1"/>
    <col min="2" max="2" width="30.453125" style="34" customWidth="1"/>
    <col min="3" max="5" width="13.453125" style="34" customWidth="1"/>
    <col min="6" max="6" width="14.1796875" style="34" customWidth="1"/>
    <col min="7" max="7" width="19" style="34" customWidth="1"/>
    <col min="8" max="9" width="13.81640625" style="34" customWidth="1"/>
    <col min="10" max="16384" width="10.81640625" style="34"/>
  </cols>
  <sheetData>
    <row r="1" spans="1:10" ht="10.5" x14ac:dyDescent="0.25">
      <c r="A1" s="207" t="s">
        <v>300</v>
      </c>
      <c r="B1" s="207"/>
      <c r="C1" s="207"/>
      <c r="D1" s="207"/>
      <c r="E1" s="207"/>
      <c r="F1" s="207"/>
      <c r="G1" s="207"/>
    </row>
    <row r="2" spans="1:10" ht="10.5" x14ac:dyDescent="0.25">
      <c r="A2" s="139"/>
      <c r="B2" s="139"/>
      <c r="C2" s="139"/>
      <c r="D2" s="139"/>
      <c r="E2" s="139"/>
      <c r="F2" s="4"/>
      <c r="G2" s="5" t="s">
        <v>14</v>
      </c>
    </row>
    <row r="3" spans="1:10" ht="10.5" x14ac:dyDescent="0.25">
      <c r="A3" s="139"/>
      <c r="B3" s="139"/>
      <c r="C3" s="215" t="s">
        <v>264</v>
      </c>
      <c r="D3" s="215"/>
      <c r="E3" s="215"/>
      <c r="F3" s="215"/>
      <c r="G3" s="214" t="s">
        <v>235</v>
      </c>
    </row>
    <row r="4" spans="1:10" ht="42" customHeight="1" x14ac:dyDescent="0.2">
      <c r="A4" s="209"/>
      <c r="B4" s="209"/>
      <c r="C4" s="49" t="s">
        <v>232</v>
      </c>
      <c r="D4" s="49" t="s">
        <v>233</v>
      </c>
      <c r="E4" s="49" t="s">
        <v>231</v>
      </c>
      <c r="F4" s="142" t="s">
        <v>254</v>
      </c>
      <c r="G4" s="214"/>
    </row>
    <row r="5" spans="1:10" ht="10.5" x14ac:dyDescent="0.2">
      <c r="A5" s="69" t="s">
        <v>271</v>
      </c>
      <c r="B5" s="70"/>
      <c r="C5" s="144">
        <v>1169700</v>
      </c>
      <c r="D5" s="164">
        <v>2417600</v>
      </c>
      <c r="E5" s="176">
        <v>2956600</v>
      </c>
      <c r="F5" s="185">
        <v>6543800</v>
      </c>
      <c r="G5" s="177">
        <v>53645628</v>
      </c>
      <c r="H5" s="127"/>
      <c r="I5" s="66"/>
    </row>
    <row r="6" spans="1:10" ht="12" x14ac:dyDescent="0.2">
      <c r="A6" s="71" t="s">
        <v>236</v>
      </c>
      <c r="B6" s="72"/>
      <c r="C6" s="145">
        <v>4013700</v>
      </c>
      <c r="D6" s="165">
        <v>2631100</v>
      </c>
      <c r="E6" s="178">
        <v>6665300</v>
      </c>
      <c r="F6" s="99">
        <v>13310100</v>
      </c>
      <c r="G6" s="179" t="s">
        <v>227</v>
      </c>
    </row>
    <row r="7" spans="1:10" ht="10.5" x14ac:dyDescent="0.25">
      <c r="A7" s="80" t="s">
        <v>15</v>
      </c>
      <c r="B7" s="81"/>
      <c r="C7" s="187"/>
      <c r="D7" s="188"/>
      <c r="E7" s="189"/>
      <c r="F7" s="190"/>
      <c r="G7" s="191"/>
      <c r="J7" s="87"/>
    </row>
    <row r="8" spans="1:10" x14ac:dyDescent="0.2">
      <c r="A8" s="140" t="s">
        <v>16</v>
      </c>
      <c r="B8" s="141"/>
      <c r="C8" s="157">
        <v>5</v>
      </c>
      <c r="D8" s="91">
        <v>42</v>
      </c>
      <c r="E8" s="182">
        <v>7</v>
      </c>
      <c r="F8" s="93">
        <v>20</v>
      </c>
      <c r="G8" s="179">
        <v>14</v>
      </c>
      <c r="I8" s="88"/>
      <c r="J8" s="87"/>
    </row>
    <row r="9" spans="1:10" x14ac:dyDescent="0.2">
      <c r="A9" s="140" t="s">
        <v>17</v>
      </c>
      <c r="B9" s="141"/>
      <c r="C9" s="157">
        <v>12</v>
      </c>
      <c r="D9" s="91">
        <v>11</v>
      </c>
      <c r="E9" s="182">
        <v>7</v>
      </c>
      <c r="F9" s="93">
        <v>9</v>
      </c>
      <c r="G9" s="179">
        <v>7</v>
      </c>
      <c r="J9" s="87"/>
    </row>
    <row r="10" spans="1:10" x14ac:dyDescent="0.2">
      <c r="A10" s="140" t="s">
        <v>18</v>
      </c>
      <c r="B10" s="141"/>
      <c r="C10" s="157">
        <v>38</v>
      </c>
      <c r="D10" s="91">
        <v>9</v>
      </c>
      <c r="E10" s="182">
        <v>21</v>
      </c>
      <c r="F10" s="93">
        <v>20</v>
      </c>
      <c r="G10" s="179">
        <v>15</v>
      </c>
      <c r="J10" s="87"/>
    </row>
    <row r="11" spans="1:10" x14ac:dyDescent="0.2">
      <c r="A11" s="140" t="s">
        <v>19</v>
      </c>
      <c r="B11" s="141"/>
      <c r="C11" s="157">
        <v>32</v>
      </c>
      <c r="D11" s="91">
        <v>8</v>
      </c>
      <c r="E11" s="182">
        <v>22</v>
      </c>
      <c r="F11" s="93">
        <v>19</v>
      </c>
      <c r="G11" s="179">
        <v>16</v>
      </c>
      <c r="J11" s="87"/>
    </row>
    <row r="12" spans="1:10" x14ac:dyDescent="0.2">
      <c r="A12" s="140" t="s">
        <v>20</v>
      </c>
      <c r="B12" s="141"/>
      <c r="C12" s="157">
        <v>11</v>
      </c>
      <c r="D12" s="91">
        <v>11</v>
      </c>
      <c r="E12" s="182">
        <v>18</v>
      </c>
      <c r="F12" s="93">
        <v>14</v>
      </c>
      <c r="G12" s="179">
        <v>16</v>
      </c>
      <c r="J12" s="87"/>
    </row>
    <row r="13" spans="1:10" x14ac:dyDescent="0.2">
      <c r="A13" s="82" t="s">
        <v>21</v>
      </c>
      <c r="B13" s="83"/>
      <c r="C13" s="157">
        <v>2</v>
      </c>
      <c r="D13" s="91">
        <v>19</v>
      </c>
      <c r="E13" s="182">
        <v>24</v>
      </c>
      <c r="F13" s="93">
        <v>18</v>
      </c>
      <c r="G13" s="179">
        <v>31</v>
      </c>
    </row>
    <row r="14" spans="1:10" ht="12.5" x14ac:dyDescent="0.25">
      <c r="A14" s="73" t="s">
        <v>237</v>
      </c>
      <c r="B14" s="74"/>
      <c r="C14" s="187"/>
      <c r="D14" s="188"/>
      <c r="E14" s="189"/>
      <c r="F14" s="190"/>
      <c r="G14" s="191"/>
      <c r="J14" s="87"/>
    </row>
    <row r="15" spans="1:10" x14ac:dyDescent="0.2">
      <c r="A15" s="140" t="s">
        <v>255</v>
      </c>
      <c r="B15" s="141"/>
      <c r="C15" s="157">
        <v>55</v>
      </c>
      <c r="D15" s="91">
        <v>92</v>
      </c>
      <c r="E15" s="182">
        <v>73</v>
      </c>
      <c r="F15" s="93">
        <v>77</v>
      </c>
      <c r="G15" s="179">
        <v>47</v>
      </c>
      <c r="I15" s="87"/>
      <c r="J15" s="87"/>
    </row>
    <row r="16" spans="1:10" ht="12" x14ac:dyDescent="0.2">
      <c r="A16" s="212" t="s">
        <v>256</v>
      </c>
      <c r="B16" s="213"/>
      <c r="C16" s="157">
        <v>0</v>
      </c>
      <c r="D16" s="91">
        <v>43</v>
      </c>
      <c r="E16" s="182">
        <v>20</v>
      </c>
      <c r="F16" s="93">
        <v>25</v>
      </c>
      <c r="G16" s="179">
        <v>16</v>
      </c>
      <c r="J16" s="87"/>
    </row>
    <row r="17" spans="1:10" ht="12" x14ac:dyDescent="0.2">
      <c r="A17" s="212" t="s">
        <v>251</v>
      </c>
      <c r="B17" s="213"/>
      <c r="C17" s="157">
        <v>0</v>
      </c>
      <c r="D17" s="91">
        <v>49</v>
      </c>
      <c r="E17" s="182">
        <v>27</v>
      </c>
      <c r="F17" s="93">
        <v>30</v>
      </c>
      <c r="G17" s="179">
        <v>21</v>
      </c>
      <c r="J17" s="87"/>
    </row>
    <row r="18" spans="1:10" ht="12" x14ac:dyDescent="0.2">
      <c r="A18" s="212" t="s">
        <v>240</v>
      </c>
      <c r="B18" s="213"/>
      <c r="C18" s="157">
        <v>55</v>
      </c>
      <c r="D18" s="91">
        <v>0</v>
      </c>
      <c r="E18" s="182">
        <v>25</v>
      </c>
      <c r="F18" s="93">
        <v>21</v>
      </c>
      <c r="G18" s="179">
        <v>10</v>
      </c>
      <c r="H18" s="126"/>
      <c r="J18" s="87"/>
    </row>
    <row r="19" spans="1:10" x14ac:dyDescent="0.2">
      <c r="A19" s="71" t="s">
        <v>257</v>
      </c>
      <c r="B19" s="75"/>
      <c r="C19" s="157">
        <v>45</v>
      </c>
      <c r="D19" s="91">
        <v>8</v>
      </c>
      <c r="E19" s="182">
        <v>27</v>
      </c>
      <c r="F19" s="93">
        <v>23</v>
      </c>
      <c r="G19" s="179">
        <v>53</v>
      </c>
      <c r="J19" s="87"/>
    </row>
    <row r="20" spans="1:10" ht="12" x14ac:dyDescent="0.2">
      <c r="A20" s="212" t="s">
        <v>258</v>
      </c>
      <c r="B20" s="213"/>
      <c r="C20" s="157">
        <v>2</v>
      </c>
      <c r="D20" s="91">
        <v>8</v>
      </c>
      <c r="E20" s="182">
        <v>6</v>
      </c>
      <c r="F20" s="93">
        <v>6</v>
      </c>
      <c r="G20" s="179">
        <v>27</v>
      </c>
      <c r="J20" s="87"/>
    </row>
    <row r="21" spans="1:10" ht="12" x14ac:dyDescent="0.2">
      <c r="A21" s="212" t="s">
        <v>252</v>
      </c>
      <c r="B21" s="213"/>
      <c r="C21" s="161">
        <v>43</v>
      </c>
      <c r="D21" s="92">
        <v>0</v>
      </c>
      <c r="E21" s="183">
        <v>21</v>
      </c>
      <c r="F21" s="94">
        <v>17</v>
      </c>
      <c r="G21" s="184">
        <v>26</v>
      </c>
    </row>
    <row r="22" spans="1:10" ht="12.5" x14ac:dyDescent="0.25">
      <c r="A22" s="84" t="s">
        <v>238</v>
      </c>
      <c r="B22" s="85"/>
      <c r="C22" s="160"/>
      <c r="D22" s="166"/>
      <c r="E22" s="180"/>
      <c r="F22" s="186"/>
      <c r="G22" s="181"/>
    </row>
    <row r="23" spans="1:10" x14ac:dyDescent="0.2">
      <c r="A23" s="76" t="s">
        <v>224</v>
      </c>
      <c r="B23" s="77"/>
      <c r="C23" s="157">
        <v>84</v>
      </c>
      <c r="D23" s="91">
        <v>90</v>
      </c>
      <c r="E23" s="182">
        <v>88</v>
      </c>
      <c r="F23" s="93">
        <v>88</v>
      </c>
      <c r="G23" s="179" t="s">
        <v>295</v>
      </c>
    </row>
    <row r="24" spans="1:10" x14ac:dyDescent="0.2">
      <c r="A24" s="76" t="s">
        <v>225</v>
      </c>
      <c r="B24" s="77"/>
      <c r="C24" s="157">
        <v>16</v>
      </c>
      <c r="D24" s="91">
        <v>2</v>
      </c>
      <c r="E24" s="182">
        <v>3</v>
      </c>
      <c r="F24" s="93">
        <v>5</v>
      </c>
      <c r="G24" s="179" t="s">
        <v>296</v>
      </c>
    </row>
    <row r="25" spans="1:10" x14ac:dyDescent="0.2">
      <c r="A25" s="76" t="s">
        <v>22</v>
      </c>
      <c r="B25" s="77"/>
      <c r="C25" s="157" t="s">
        <v>227</v>
      </c>
      <c r="D25" s="91" t="s">
        <v>227</v>
      </c>
      <c r="E25" s="182" t="s">
        <v>227</v>
      </c>
      <c r="F25" s="93" t="s">
        <v>227</v>
      </c>
      <c r="G25" s="179" t="s">
        <v>298</v>
      </c>
    </row>
    <row r="26" spans="1:10" x14ac:dyDescent="0.2">
      <c r="A26" s="76" t="s">
        <v>265</v>
      </c>
      <c r="B26" s="77"/>
      <c r="C26" s="157">
        <v>0</v>
      </c>
      <c r="D26" s="91">
        <v>8</v>
      </c>
      <c r="E26" s="182">
        <v>9</v>
      </c>
      <c r="F26" s="93">
        <v>7</v>
      </c>
      <c r="G26" s="179" t="s">
        <v>244</v>
      </c>
    </row>
    <row r="27" spans="1:10" x14ac:dyDescent="0.2">
      <c r="A27" s="86" t="s">
        <v>226</v>
      </c>
      <c r="B27" s="89"/>
      <c r="C27" s="161" t="s">
        <v>227</v>
      </c>
      <c r="D27" s="92" t="s">
        <v>227</v>
      </c>
      <c r="E27" s="183" t="s">
        <v>227</v>
      </c>
      <c r="F27" s="94" t="s">
        <v>227</v>
      </c>
      <c r="G27" s="184" t="s">
        <v>297</v>
      </c>
    </row>
    <row r="28" spans="1:10" ht="12.5" x14ac:dyDescent="0.25">
      <c r="A28" s="78" t="s">
        <v>239</v>
      </c>
      <c r="B28" s="79" t="s">
        <v>234</v>
      </c>
      <c r="C28" s="146">
        <v>1</v>
      </c>
      <c r="D28" s="92">
        <v>28</v>
      </c>
      <c r="E28" s="183">
        <v>4</v>
      </c>
      <c r="F28" s="94">
        <v>12</v>
      </c>
      <c r="G28" s="184">
        <v>9</v>
      </c>
    </row>
    <row r="29" spans="1:10" x14ac:dyDescent="0.2">
      <c r="A29" s="211"/>
      <c r="B29" s="211"/>
      <c r="C29" s="211"/>
      <c r="D29" s="211"/>
      <c r="E29" s="211"/>
      <c r="F29" s="211"/>
      <c r="G29" s="211"/>
    </row>
    <row r="30" spans="1:10" ht="15.75" customHeight="1" x14ac:dyDescent="0.2">
      <c r="A30" s="210"/>
      <c r="B30" s="210"/>
      <c r="C30" s="210"/>
      <c r="D30" s="210"/>
      <c r="E30" s="210"/>
      <c r="F30" s="210"/>
      <c r="G30" s="210"/>
    </row>
    <row r="31" spans="1:10" ht="10.5" hidden="1" x14ac:dyDescent="0.25">
      <c r="A31" s="194"/>
      <c r="B31" s="194"/>
      <c r="C31" s="194"/>
      <c r="D31" s="194"/>
      <c r="E31" s="1"/>
      <c r="F31" s="1"/>
      <c r="G31" s="1"/>
    </row>
    <row r="32" spans="1:10" ht="18" customHeight="1" x14ac:dyDescent="0.2">
      <c r="A32" s="208" t="s">
        <v>294</v>
      </c>
      <c r="B32" s="208"/>
      <c r="C32" s="208"/>
      <c r="D32" s="208"/>
      <c r="E32" s="208"/>
      <c r="F32" s="208"/>
      <c r="G32" s="208"/>
    </row>
    <row r="33" spans="1:7" ht="113.25" customHeight="1" x14ac:dyDescent="0.2">
      <c r="A33" s="208"/>
      <c r="B33" s="208"/>
      <c r="C33" s="208"/>
      <c r="D33" s="208"/>
      <c r="E33" s="208"/>
      <c r="F33" s="208"/>
      <c r="G33" s="208"/>
    </row>
  </sheetData>
  <mergeCells count="13">
    <mergeCell ref="A1:G1"/>
    <mergeCell ref="A32:G33"/>
    <mergeCell ref="A4:B4"/>
    <mergeCell ref="A30:G30"/>
    <mergeCell ref="A29:G29"/>
    <mergeCell ref="A16:B16"/>
    <mergeCell ref="A17:B17"/>
    <mergeCell ref="A18:B18"/>
    <mergeCell ref="A20:B20"/>
    <mergeCell ref="A21:B21"/>
    <mergeCell ref="G3:G4"/>
    <mergeCell ref="C3:F3"/>
    <mergeCell ref="A31:D3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I114"/>
  <sheetViews>
    <sheetView showGridLines="0" workbookViewId="0">
      <selection activeCell="G70" sqref="G70"/>
    </sheetView>
  </sheetViews>
  <sheetFormatPr baseColWidth="10" defaultColWidth="10.81640625" defaultRowHeight="10" x14ac:dyDescent="0.2"/>
  <cols>
    <col min="1" max="16384" width="10.81640625" style="34"/>
  </cols>
  <sheetData>
    <row r="1" spans="2:9" ht="31" customHeight="1" x14ac:dyDescent="0.25">
      <c r="B1" s="216" t="s">
        <v>299</v>
      </c>
      <c r="C1" s="217"/>
      <c r="D1" s="217"/>
      <c r="E1" s="217"/>
      <c r="F1" s="217"/>
    </row>
    <row r="2" spans="2:9" ht="10.5" thickBot="1" x14ac:dyDescent="0.25">
      <c r="B2" s="1"/>
      <c r="C2" s="1"/>
      <c r="D2" s="1"/>
      <c r="E2" s="1"/>
      <c r="F2" s="1"/>
    </row>
    <row r="3" spans="2:9" ht="32.5" thickBot="1" x14ac:dyDescent="0.25">
      <c r="B3" s="8" t="s">
        <v>23</v>
      </c>
      <c r="C3" s="9" t="s">
        <v>24</v>
      </c>
      <c r="D3" s="10" t="s">
        <v>25</v>
      </c>
      <c r="E3" s="10" t="s">
        <v>276</v>
      </c>
      <c r="F3" s="10" t="s">
        <v>26</v>
      </c>
      <c r="H3" s="35"/>
      <c r="I3" s="68"/>
    </row>
    <row r="4" spans="2:9" x14ac:dyDescent="0.2">
      <c r="B4" s="11" t="s">
        <v>27</v>
      </c>
      <c r="C4" s="12" t="s">
        <v>28</v>
      </c>
      <c r="D4" s="13">
        <v>39469</v>
      </c>
      <c r="E4" s="14">
        <v>528546</v>
      </c>
      <c r="F4" s="29">
        <v>7.4674673538348602</v>
      </c>
      <c r="H4" s="36"/>
      <c r="I4" s="36"/>
    </row>
    <row r="5" spans="2:9" x14ac:dyDescent="0.2">
      <c r="B5" s="15" t="s">
        <v>29</v>
      </c>
      <c r="C5" s="16" t="s">
        <v>30</v>
      </c>
      <c r="D5" s="13">
        <v>52648</v>
      </c>
      <c r="E5" s="17">
        <v>430163</v>
      </c>
      <c r="F5" s="29">
        <v>12.23908146446812</v>
      </c>
      <c r="H5" s="36"/>
      <c r="I5" s="36"/>
    </row>
    <row r="6" spans="2:9" x14ac:dyDescent="0.2">
      <c r="B6" s="15" t="s">
        <v>31</v>
      </c>
      <c r="C6" s="16" t="s">
        <v>32</v>
      </c>
      <c r="D6" s="13">
        <v>34623</v>
      </c>
      <c r="E6" s="17">
        <v>284130</v>
      </c>
      <c r="F6" s="29">
        <v>12.185619258789991</v>
      </c>
      <c r="H6" s="36"/>
      <c r="I6" s="36"/>
    </row>
    <row r="7" spans="2:9" x14ac:dyDescent="0.2">
      <c r="B7" s="15" t="s">
        <v>33</v>
      </c>
      <c r="C7" s="16" t="s">
        <v>34</v>
      </c>
      <c r="D7" s="13">
        <v>15608</v>
      </c>
      <c r="E7" s="17">
        <v>139785</v>
      </c>
      <c r="F7" s="29">
        <v>11.165718782415853</v>
      </c>
      <c r="H7" s="36"/>
      <c r="I7" s="36"/>
    </row>
    <row r="8" spans="2:9" x14ac:dyDescent="0.2">
      <c r="B8" s="15" t="s">
        <v>35</v>
      </c>
      <c r="C8" s="16" t="s">
        <v>36</v>
      </c>
      <c r="D8" s="13">
        <v>11980</v>
      </c>
      <c r="E8" s="17">
        <v>118096</v>
      </c>
      <c r="F8" s="29">
        <v>10.144289391681344</v>
      </c>
      <c r="H8" s="36"/>
      <c r="I8" s="36"/>
    </row>
    <row r="9" spans="2:9" x14ac:dyDescent="0.2">
      <c r="B9" s="15" t="s">
        <v>37</v>
      </c>
      <c r="C9" s="16" t="s">
        <v>38</v>
      </c>
      <c r="D9" s="13">
        <v>105744</v>
      </c>
      <c r="E9" s="17">
        <v>916047</v>
      </c>
      <c r="F9" s="29">
        <v>11.543512505362715</v>
      </c>
      <c r="H9" s="36"/>
      <c r="I9" s="36"/>
    </row>
    <row r="10" spans="2:9" x14ac:dyDescent="0.2">
      <c r="B10" s="15" t="s">
        <v>39</v>
      </c>
      <c r="C10" s="16" t="s">
        <v>40</v>
      </c>
      <c r="D10" s="13">
        <v>28122</v>
      </c>
      <c r="E10" s="17">
        <v>274330</v>
      </c>
      <c r="F10" s="29">
        <v>10.251157365217074</v>
      </c>
      <c r="H10" s="36"/>
      <c r="I10" s="36"/>
    </row>
    <row r="11" spans="2:9" x14ac:dyDescent="0.2">
      <c r="B11" s="15" t="s">
        <v>41</v>
      </c>
      <c r="C11" s="16" t="s">
        <v>42</v>
      </c>
      <c r="D11" s="13">
        <v>27693</v>
      </c>
      <c r="E11" s="17">
        <v>221622</v>
      </c>
      <c r="F11" s="29">
        <v>12.495600617267238</v>
      </c>
      <c r="H11" s="36"/>
      <c r="I11" s="36"/>
    </row>
    <row r="12" spans="2:9" x14ac:dyDescent="0.2">
      <c r="B12" s="15" t="s">
        <v>43</v>
      </c>
      <c r="C12" s="16" t="s">
        <v>44</v>
      </c>
      <c r="D12" s="13">
        <v>15657</v>
      </c>
      <c r="E12" s="17">
        <v>129965</v>
      </c>
      <c r="F12" s="29">
        <v>12.047089601046435</v>
      </c>
      <c r="H12" s="36"/>
      <c r="I12" s="36"/>
    </row>
    <row r="13" spans="2:9" x14ac:dyDescent="0.2">
      <c r="B13" s="15" t="s">
        <v>45</v>
      </c>
      <c r="C13" s="18" t="s">
        <v>46</v>
      </c>
      <c r="D13" s="13">
        <v>34370</v>
      </c>
      <c r="E13" s="17">
        <v>254254</v>
      </c>
      <c r="F13" s="29">
        <v>13.51797808490722</v>
      </c>
      <c r="H13" s="36"/>
      <c r="I13" s="36"/>
    </row>
    <row r="14" spans="2:9" x14ac:dyDescent="0.2">
      <c r="B14" s="15" t="s">
        <v>47</v>
      </c>
      <c r="C14" s="18" t="s">
        <v>48</v>
      </c>
      <c r="D14" s="13">
        <v>42039</v>
      </c>
      <c r="E14" s="17">
        <v>316180</v>
      </c>
      <c r="F14" s="29">
        <v>13.295907394522107</v>
      </c>
      <c r="H14" s="36"/>
      <c r="I14" s="36"/>
    </row>
    <row r="15" spans="2:9" x14ac:dyDescent="0.2">
      <c r="B15" s="15" t="s">
        <v>49</v>
      </c>
      <c r="C15" s="16" t="s">
        <v>50</v>
      </c>
      <c r="D15" s="13">
        <v>22917</v>
      </c>
      <c r="E15" s="17">
        <v>237721</v>
      </c>
      <c r="F15" s="29">
        <v>9.6402926119274266</v>
      </c>
      <c r="H15" s="36"/>
      <c r="I15" s="36"/>
    </row>
    <row r="16" spans="2:9" x14ac:dyDescent="0.2">
      <c r="B16" s="15" t="s">
        <v>51</v>
      </c>
      <c r="C16" s="18" t="s">
        <v>52</v>
      </c>
      <c r="D16" s="13">
        <v>244126</v>
      </c>
      <c r="E16" s="17">
        <v>1682813</v>
      </c>
      <c r="F16" s="29">
        <v>14.507018902278507</v>
      </c>
      <c r="H16" s="36"/>
      <c r="I16" s="36"/>
    </row>
    <row r="17" spans="2:9" x14ac:dyDescent="0.2">
      <c r="B17" s="15" t="s">
        <v>53</v>
      </c>
      <c r="C17" s="16" t="s">
        <v>54</v>
      </c>
      <c r="D17" s="13">
        <v>72945</v>
      </c>
      <c r="E17" s="17">
        <v>578164</v>
      </c>
      <c r="F17" s="29">
        <v>12.616662400287806</v>
      </c>
      <c r="H17" s="36"/>
      <c r="I17" s="36"/>
    </row>
    <row r="18" spans="2:9" x14ac:dyDescent="0.2">
      <c r="B18" s="15" t="s">
        <v>55</v>
      </c>
      <c r="C18" s="16" t="s">
        <v>56</v>
      </c>
      <c r="D18" s="13">
        <v>11812</v>
      </c>
      <c r="E18" s="17">
        <v>123955</v>
      </c>
      <c r="F18" s="29">
        <v>9.5292646524948559</v>
      </c>
      <c r="H18" s="36"/>
      <c r="I18" s="36"/>
    </row>
    <row r="19" spans="2:9" x14ac:dyDescent="0.2">
      <c r="B19" s="15" t="s">
        <v>57</v>
      </c>
      <c r="C19" s="16" t="s">
        <v>58</v>
      </c>
      <c r="D19" s="13">
        <v>33101</v>
      </c>
      <c r="E19" s="17">
        <v>296082</v>
      </c>
      <c r="F19" s="29">
        <v>11.179673198640918</v>
      </c>
      <c r="H19" s="36"/>
      <c r="I19" s="36"/>
    </row>
    <row r="20" spans="2:9" x14ac:dyDescent="0.2">
      <c r="B20" s="15" t="s">
        <v>59</v>
      </c>
      <c r="C20" s="16" t="s">
        <v>60</v>
      </c>
      <c r="D20" s="13">
        <v>59072</v>
      </c>
      <c r="E20" s="17">
        <v>555423</v>
      </c>
      <c r="F20" s="29">
        <v>10.635497629734454</v>
      </c>
      <c r="H20" s="36"/>
      <c r="I20" s="36"/>
    </row>
    <row r="21" spans="2:9" x14ac:dyDescent="0.2">
      <c r="B21" s="15" t="s">
        <v>61</v>
      </c>
      <c r="C21" s="16" t="s">
        <v>62</v>
      </c>
      <c r="D21" s="13">
        <v>27630</v>
      </c>
      <c r="E21" s="17">
        <v>252160</v>
      </c>
      <c r="F21" s="29">
        <v>10.957328680203046</v>
      </c>
      <c r="H21" s="36"/>
      <c r="I21" s="36"/>
    </row>
    <row r="22" spans="2:9" x14ac:dyDescent="0.2">
      <c r="B22" s="15" t="s">
        <v>63</v>
      </c>
      <c r="C22" s="16" t="s">
        <v>64</v>
      </c>
      <c r="D22" s="13">
        <v>19529</v>
      </c>
      <c r="E22" s="17">
        <v>204821</v>
      </c>
      <c r="F22" s="29">
        <v>9.534666855449391</v>
      </c>
      <c r="H22" s="36"/>
      <c r="I22" s="36"/>
    </row>
    <row r="23" spans="2:9" x14ac:dyDescent="0.2">
      <c r="B23" s="15" t="s">
        <v>65</v>
      </c>
      <c r="C23" s="16" t="s">
        <v>66</v>
      </c>
      <c r="D23" s="13">
        <v>10338</v>
      </c>
      <c r="E23" s="17">
        <v>135802</v>
      </c>
      <c r="F23" s="29">
        <v>7.6125535706396077</v>
      </c>
      <c r="H23" s="36"/>
      <c r="I23" s="36"/>
    </row>
    <row r="24" spans="2:9" x14ac:dyDescent="0.2">
      <c r="B24" s="15" t="s">
        <v>67</v>
      </c>
      <c r="C24" s="16" t="s">
        <v>68</v>
      </c>
      <c r="D24" s="13">
        <v>17686</v>
      </c>
      <c r="E24" s="17">
        <v>156579</v>
      </c>
      <c r="F24" s="29">
        <v>11.295256707476737</v>
      </c>
      <c r="H24" s="36"/>
      <c r="I24" s="36"/>
    </row>
    <row r="25" spans="2:9" x14ac:dyDescent="0.2">
      <c r="B25" s="15" t="s">
        <v>69</v>
      </c>
      <c r="C25" s="16" t="s">
        <v>70</v>
      </c>
      <c r="D25" s="13">
        <v>54775</v>
      </c>
      <c r="E25" s="17">
        <v>446950</v>
      </c>
      <c r="F25" s="29">
        <v>12.255285826155051</v>
      </c>
      <c r="H25" s="36"/>
      <c r="I25" s="36"/>
    </row>
    <row r="26" spans="2:9" x14ac:dyDescent="0.2">
      <c r="B26" s="15" t="s">
        <v>71</v>
      </c>
      <c r="C26" s="16" t="s">
        <v>72</v>
      </c>
      <c r="D26" s="13">
        <v>46993</v>
      </c>
      <c r="E26" s="17">
        <v>501642</v>
      </c>
      <c r="F26" s="29">
        <v>9.3678360264890106</v>
      </c>
      <c r="H26" s="36"/>
      <c r="I26" s="36"/>
    </row>
    <row r="27" spans="2:9" x14ac:dyDescent="0.2">
      <c r="B27" s="15" t="s">
        <v>73</v>
      </c>
      <c r="C27" s="16" t="s">
        <v>74</v>
      </c>
      <c r="D27" s="13">
        <v>9880</v>
      </c>
      <c r="E27" s="17">
        <v>100357</v>
      </c>
      <c r="F27" s="29">
        <v>9.8448538716781098</v>
      </c>
      <c r="H27" s="36"/>
      <c r="I27" s="36"/>
    </row>
    <row r="28" spans="2:9" x14ac:dyDescent="0.2">
      <c r="B28" s="15" t="s">
        <v>75</v>
      </c>
      <c r="C28" s="16" t="s">
        <v>76</v>
      </c>
      <c r="D28" s="13">
        <v>35948</v>
      </c>
      <c r="E28" s="17">
        <v>354444</v>
      </c>
      <c r="F28" s="29">
        <v>10.142081682861043</v>
      </c>
      <c r="H28" s="36"/>
      <c r="I28" s="36"/>
    </row>
    <row r="29" spans="2:9" x14ac:dyDescent="0.2">
      <c r="B29" s="15" t="s">
        <v>77</v>
      </c>
      <c r="C29" s="16" t="s">
        <v>78</v>
      </c>
      <c r="D29" s="13">
        <v>53218</v>
      </c>
      <c r="E29" s="17">
        <v>444143</v>
      </c>
      <c r="F29" s="29">
        <v>11.982176911490217</v>
      </c>
      <c r="H29" s="36"/>
      <c r="I29" s="36"/>
    </row>
    <row r="30" spans="2:9" x14ac:dyDescent="0.2">
      <c r="B30" s="15" t="s">
        <v>79</v>
      </c>
      <c r="C30" s="16" t="s">
        <v>80</v>
      </c>
      <c r="D30" s="13">
        <v>48362</v>
      </c>
      <c r="E30" s="17">
        <v>425861</v>
      </c>
      <c r="F30" s="29">
        <v>11.356287614972961</v>
      </c>
      <c r="H30" s="36"/>
      <c r="I30" s="36"/>
    </row>
    <row r="31" spans="2:9" x14ac:dyDescent="0.2">
      <c r="B31" s="15" t="s">
        <v>81</v>
      </c>
      <c r="C31" s="16" t="s">
        <v>82</v>
      </c>
      <c r="D31" s="13">
        <v>44803</v>
      </c>
      <c r="E31" s="17">
        <v>482599</v>
      </c>
      <c r="F31" s="29">
        <v>9.2836910146933587</v>
      </c>
      <c r="H31" s="36"/>
      <c r="I31" s="36"/>
    </row>
    <row r="32" spans="2:9" x14ac:dyDescent="0.2">
      <c r="B32" s="15" t="s">
        <v>83</v>
      </c>
      <c r="C32" s="16" t="s">
        <v>84</v>
      </c>
      <c r="D32" s="13">
        <v>29546</v>
      </c>
      <c r="E32" s="17">
        <v>347996</v>
      </c>
      <c r="F32" s="29">
        <v>8.4903274750284492</v>
      </c>
      <c r="H32" s="36"/>
      <c r="I32" s="36"/>
    </row>
    <row r="33" spans="2:9" x14ac:dyDescent="0.2">
      <c r="B33" s="15" t="s">
        <v>85</v>
      </c>
      <c r="C33" s="16" t="s">
        <v>86</v>
      </c>
      <c r="D33" s="13">
        <v>80152</v>
      </c>
      <c r="E33" s="17">
        <v>766564</v>
      </c>
      <c r="F33" s="29">
        <v>10.456008891625487</v>
      </c>
      <c r="H33" s="36"/>
      <c r="I33" s="36"/>
    </row>
    <row r="34" spans="2:9" x14ac:dyDescent="0.2">
      <c r="B34" s="15" t="s">
        <v>87</v>
      </c>
      <c r="C34" s="18" t="s">
        <v>88</v>
      </c>
      <c r="D34" s="13">
        <v>84539</v>
      </c>
      <c r="E34" s="17">
        <v>622638</v>
      </c>
      <c r="F34" s="29">
        <v>13.577552285597729</v>
      </c>
      <c r="H34" s="36"/>
      <c r="I34" s="36"/>
    </row>
    <row r="35" spans="2:9" x14ac:dyDescent="0.2">
      <c r="B35" s="15" t="s">
        <v>89</v>
      </c>
      <c r="C35" s="30" t="s">
        <v>90</v>
      </c>
      <c r="D35" s="13">
        <v>179862</v>
      </c>
      <c r="E35" s="17">
        <v>1162244</v>
      </c>
      <c r="F35" s="29">
        <v>15.475407917786626</v>
      </c>
      <c r="H35" s="36"/>
      <c r="I35" s="36"/>
    </row>
    <row r="36" spans="2:9" x14ac:dyDescent="0.2">
      <c r="B36" s="15" t="s">
        <v>91</v>
      </c>
      <c r="C36" s="30" t="s">
        <v>92</v>
      </c>
      <c r="D36" s="13">
        <v>15226</v>
      </c>
      <c r="E36" s="17">
        <v>162965</v>
      </c>
      <c r="F36" s="29">
        <v>9.3431104838462247</v>
      </c>
      <c r="H36" s="36"/>
      <c r="I36" s="36"/>
    </row>
    <row r="37" spans="2:9" x14ac:dyDescent="0.2">
      <c r="B37" s="15" t="s">
        <v>93</v>
      </c>
      <c r="C37" s="30" t="s">
        <v>94</v>
      </c>
      <c r="D37" s="13">
        <v>172529</v>
      </c>
      <c r="E37" s="17">
        <v>1357836</v>
      </c>
      <c r="F37" s="29">
        <v>12.706173646891084</v>
      </c>
      <c r="H37" s="36"/>
      <c r="I37" s="36"/>
    </row>
    <row r="38" spans="2:9" x14ac:dyDescent="0.2">
      <c r="B38" s="15" t="s">
        <v>95</v>
      </c>
      <c r="C38" s="30" t="s">
        <v>96</v>
      </c>
      <c r="D38" s="13">
        <v>163162</v>
      </c>
      <c r="E38" s="17">
        <v>986163</v>
      </c>
      <c r="F38" s="29">
        <v>16.54513503345796</v>
      </c>
      <c r="H38" s="36"/>
      <c r="I38" s="36"/>
    </row>
    <row r="39" spans="2:9" x14ac:dyDescent="0.2">
      <c r="B39" s="15" t="s">
        <v>97</v>
      </c>
      <c r="C39" s="30" t="s">
        <v>98</v>
      </c>
      <c r="D39" s="13">
        <v>115424</v>
      </c>
      <c r="E39" s="17">
        <v>885167</v>
      </c>
      <c r="F39" s="29">
        <v>13.039799269516376</v>
      </c>
      <c r="H39" s="36"/>
      <c r="I39" s="36"/>
    </row>
    <row r="40" spans="2:9" x14ac:dyDescent="0.2">
      <c r="B40" s="15" t="s">
        <v>99</v>
      </c>
      <c r="C40" s="30" t="s">
        <v>100</v>
      </c>
      <c r="D40" s="13">
        <v>20057</v>
      </c>
      <c r="E40" s="17">
        <v>186300</v>
      </c>
      <c r="F40" s="29">
        <v>10.765968867418142</v>
      </c>
      <c r="H40" s="36"/>
      <c r="I40" s="36"/>
    </row>
    <row r="41" spans="2:9" x14ac:dyDescent="0.2">
      <c r="B41" s="15" t="s">
        <v>101</v>
      </c>
      <c r="C41" s="30" t="s">
        <v>102</v>
      </c>
      <c r="D41" s="13">
        <v>65933</v>
      </c>
      <c r="E41" s="17">
        <v>505382</v>
      </c>
      <c r="F41" s="29">
        <v>13.046171015192467</v>
      </c>
      <c r="H41" s="36"/>
      <c r="I41" s="36"/>
    </row>
    <row r="42" spans="2:9" x14ac:dyDescent="0.2">
      <c r="B42" s="15" t="s">
        <v>103</v>
      </c>
      <c r="C42" s="30" t="s">
        <v>104</v>
      </c>
      <c r="D42" s="13">
        <v>116836</v>
      </c>
      <c r="E42" s="17">
        <v>1031621</v>
      </c>
      <c r="F42" s="29">
        <v>11.32547708896969</v>
      </c>
      <c r="H42" s="36"/>
      <c r="I42" s="36"/>
    </row>
    <row r="43" spans="2:9" x14ac:dyDescent="0.2">
      <c r="B43" s="15" t="s">
        <v>105</v>
      </c>
      <c r="C43" s="30" t="s">
        <v>106</v>
      </c>
      <c r="D43" s="13">
        <v>19149</v>
      </c>
      <c r="E43" s="17">
        <v>215979</v>
      </c>
      <c r="F43" s="29">
        <v>8.8661397635881265</v>
      </c>
      <c r="H43" s="36"/>
      <c r="I43" s="36"/>
    </row>
    <row r="44" spans="2:9" x14ac:dyDescent="0.2">
      <c r="B44" s="15" t="s">
        <v>107</v>
      </c>
      <c r="C44" s="30" t="s">
        <v>108</v>
      </c>
      <c r="D44" s="13">
        <v>30664</v>
      </c>
      <c r="E44" s="17">
        <v>349955</v>
      </c>
      <c r="F44" s="29">
        <v>8.7622694346415972</v>
      </c>
      <c r="H44" s="36"/>
      <c r="I44" s="36"/>
    </row>
    <row r="45" spans="2:9" x14ac:dyDescent="0.2">
      <c r="B45" s="15" t="s">
        <v>109</v>
      </c>
      <c r="C45" s="30" t="s">
        <v>110</v>
      </c>
      <c r="D45" s="13">
        <v>25476</v>
      </c>
      <c r="E45" s="17">
        <v>273495</v>
      </c>
      <c r="F45" s="29">
        <v>9.314978335984204</v>
      </c>
      <c r="H45" s="36"/>
      <c r="I45" s="36"/>
    </row>
    <row r="46" spans="2:9" x14ac:dyDescent="0.2">
      <c r="B46" s="15" t="s">
        <v>111</v>
      </c>
      <c r="C46" s="30" t="s">
        <v>112</v>
      </c>
      <c r="D46" s="13">
        <v>81684</v>
      </c>
      <c r="E46" s="17">
        <v>627285</v>
      </c>
      <c r="F46" s="29">
        <v>13.021832181544275</v>
      </c>
      <c r="H46" s="36"/>
      <c r="I46" s="36"/>
    </row>
    <row r="47" spans="2:9" x14ac:dyDescent="0.2">
      <c r="B47" s="15" t="s">
        <v>113</v>
      </c>
      <c r="C47" s="30" t="s">
        <v>114</v>
      </c>
      <c r="D47" s="13">
        <v>18589</v>
      </c>
      <c r="E47" s="17">
        <v>190594</v>
      </c>
      <c r="F47" s="29">
        <v>9.7531926503457615</v>
      </c>
      <c r="H47" s="36"/>
      <c r="I47" s="36"/>
    </row>
    <row r="48" spans="2:9" x14ac:dyDescent="0.2">
      <c r="B48" s="15" t="s">
        <v>115</v>
      </c>
      <c r="C48" s="30" t="s">
        <v>116</v>
      </c>
      <c r="D48" s="13">
        <v>137503</v>
      </c>
      <c r="E48" s="17">
        <v>1171649</v>
      </c>
      <c r="F48" s="29">
        <v>11.735852631632852</v>
      </c>
      <c r="H48" s="36"/>
      <c r="I48" s="36"/>
    </row>
    <row r="49" spans="2:9" x14ac:dyDescent="0.2">
      <c r="B49" s="15" t="s">
        <v>117</v>
      </c>
      <c r="C49" s="30" t="s">
        <v>118</v>
      </c>
      <c r="D49" s="13">
        <v>60973</v>
      </c>
      <c r="E49" s="17">
        <v>552947</v>
      </c>
      <c r="F49" s="29">
        <v>11.026915780355079</v>
      </c>
      <c r="H49" s="36"/>
      <c r="I49" s="36"/>
    </row>
    <row r="50" spans="2:9" x14ac:dyDescent="0.2">
      <c r="B50" s="15" t="s">
        <v>119</v>
      </c>
      <c r="C50" s="30" t="s">
        <v>120</v>
      </c>
      <c r="D50" s="13">
        <v>14190</v>
      </c>
      <c r="E50" s="17">
        <v>150306</v>
      </c>
      <c r="F50" s="29">
        <v>9.4407408885872819</v>
      </c>
      <c r="H50" s="36"/>
      <c r="I50" s="36"/>
    </row>
    <row r="51" spans="2:9" x14ac:dyDescent="0.2">
      <c r="B51" s="15" t="s">
        <v>121</v>
      </c>
      <c r="C51" s="30" t="s">
        <v>122</v>
      </c>
      <c r="D51" s="13">
        <v>31739</v>
      </c>
      <c r="E51" s="17">
        <v>278282</v>
      </c>
      <c r="F51" s="29">
        <v>11.405337032219116</v>
      </c>
      <c r="H51" s="36"/>
      <c r="I51" s="36"/>
    </row>
    <row r="52" spans="2:9" x14ac:dyDescent="0.2">
      <c r="B52" s="15" t="s">
        <v>123</v>
      </c>
      <c r="C52" s="30" t="s">
        <v>124</v>
      </c>
      <c r="D52" s="13">
        <v>7514</v>
      </c>
      <c r="E52" s="17">
        <v>65009</v>
      </c>
      <c r="F52" s="29">
        <v>11.55839960620837</v>
      </c>
      <c r="H52" s="36"/>
      <c r="I52" s="36"/>
    </row>
    <row r="53" spans="2:9" x14ac:dyDescent="0.2">
      <c r="B53" s="15" t="s">
        <v>125</v>
      </c>
      <c r="C53" s="30" t="s">
        <v>126</v>
      </c>
      <c r="D53" s="13">
        <v>85527</v>
      </c>
      <c r="E53" s="17">
        <v>670327</v>
      </c>
      <c r="F53" s="29">
        <v>12.758996728462376</v>
      </c>
      <c r="H53" s="36"/>
      <c r="I53" s="36"/>
    </row>
    <row r="54" spans="2:9" x14ac:dyDescent="0.2">
      <c r="B54" s="15" t="s">
        <v>127</v>
      </c>
      <c r="C54" s="30" t="s">
        <v>128</v>
      </c>
      <c r="D54" s="13">
        <v>40980</v>
      </c>
      <c r="E54" s="17">
        <v>413646</v>
      </c>
      <c r="F54" s="29">
        <v>9.9070219463019118</v>
      </c>
      <c r="H54" s="36"/>
      <c r="I54" s="36"/>
    </row>
    <row r="55" spans="2:9" x14ac:dyDescent="0.2">
      <c r="B55" s="15" t="s">
        <v>129</v>
      </c>
      <c r="C55" s="30" t="s">
        <v>130</v>
      </c>
      <c r="D55" s="13">
        <v>64051</v>
      </c>
      <c r="E55" s="17">
        <v>464449</v>
      </c>
      <c r="F55" s="29">
        <v>13.790749899343094</v>
      </c>
      <c r="H55" s="36"/>
      <c r="I55" s="36"/>
    </row>
    <row r="56" spans="2:9" x14ac:dyDescent="0.2">
      <c r="B56" s="15" t="s">
        <v>131</v>
      </c>
      <c r="C56" s="30" t="s">
        <v>132</v>
      </c>
      <c r="D56" s="13">
        <v>14927</v>
      </c>
      <c r="E56" s="17">
        <v>143997</v>
      </c>
      <c r="F56" s="29">
        <v>10.366188184476066</v>
      </c>
      <c r="H56" s="36"/>
      <c r="I56" s="36"/>
    </row>
    <row r="57" spans="2:9" x14ac:dyDescent="0.2">
      <c r="B57" s="15" t="s">
        <v>133</v>
      </c>
      <c r="C57" s="30" t="s">
        <v>134</v>
      </c>
      <c r="D57" s="13">
        <v>24240</v>
      </c>
      <c r="E57" s="17">
        <v>250232</v>
      </c>
      <c r="F57" s="29">
        <v>9.6870104542984112</v>
      </c>
      <c r="H57" s="36"/>
      <c r="I57" s="36"/>
    </row>
    <row r="58" spans="2:9" x14ac:dyDescent="0.2">
      <c r="B58" s="15" t="s">
        <v>135</v>
      </c>
      <c r="C58" s="30" t="s">
        <v>136</v>
      </c>
      <c r="D58" s="13">
        <v>85087</v>
      </c>
      <c r="E58" s="17">
        <v>609116</v>
      </c>
      <c r="F58" s="29">
        <v>13.968932026083703</v>
      </c>
      <c r="H58" s="36"/>
      <c r="I58" s="36"/>
    </row>
    <row r="59" spans="2:9" x14ac:dyDescent="0.2">
      <c r="B59" s="15" t="s">
        <v>137</v>
      </c>
      <c r="C59" s="30" t="s">
        <v>138</v>
      </c>
      <c r="D59" s="13">
        <v>14920</v>
      </c>
      <c r="E59" s="17">
        <v>151314</v>
      </c>
      <c r="F59" s="29">
        <v>9.860290521696605</v>
      </c>
      <c r="H59" s="36"/>
      <c r="I59" s="36"/>
    </row>
    <row r="60" spans="2:9" x14ac:dyDescent="0.2">
      <c r="B60" s="15" t="s">
        <v>139</v>
      </c>
      <c r="C60" s="30" t="s">
        <v>140</v>
      </c>
      <c r="D60" s="13">
        <v>60646</v>
      </c>
      <c r="E60" s="17">
        <v>636233</v>
      </c>
      <c r="F60" s="29">
        <v>9.5320425064402503</v>
      </c>
      <c r="H60" s="36"/>
      <c r="I60" s="36"/>
    </row>
    <row r="61" spans="2:9" x14ac:dyDescent="0.2">
      <c r="B61" s="15" t="s">
        <v>141</v>
      </c>
      <c r="C61" s="30" t="s">
        <v>142</v>
      </c>
      <c r="D61" s="13">
        <v>90613</v>
      </c>
      <c r="E61" s="17">
        <v>867287</v>
      </c>
      <c r="F61" s="29">
        <v>10.447867891482289</v>
      </c>
      <c r="H61" s="36"/>
      <c r="I61" s="36"/>
    </row>
    <row r="62" spans="2:9" x14ac:dyDescent="0.2">
      <c r="B62" s="15" t="s">
        <v>143</v>
      </c>
      <c r="C62" s="30" t="s">
        <v>144</v>
      </c>
      <c r="D62" s="13">
        <v>19368</v>
      </c>
      <c r="E62" s="17">
        <v>173323</v>
      </c>
      <c r="F62" s="29">
        <v>11.1745123266964</v>
      </c>
      <c r="H62" s="36"/>
      <c r="I62" s="36"/>
    </row>
    <row r="63" spans="2:9" x14ac:dyDescent="0.2">
      <c r="B63" s="15" t="s">
        <v>145</v>
      </c>
      <c r="C63" s="30" t="s">
        <v>146</v>
      </c>
      <c r="D63" s="13">
        <v>323979</v>
      </c>
      <c r="E63" s="17">
        <v>2101339</v>
      </c>
      <c r="F63" s="29">
        <v>15.417740783376694</v>
      </c>
      <c r="H63" s="36"/>
      <c r="I63" s="36"/>
    </row>
    <row r="64" spans="2:9" x14ac:dyDescent="0.2">
      <c r="B64" s="15" t="s">
        <v>147</v>
      </c>
      <c r="C64" s="30" t="s">
        <v>148</v>
      </c>
      <c r="D64" s="13">
        <v>64149</v>
      </c>
      <c r="E64" s="17">
        <v>665361</v>
      </c>
      <c r="F64" s="29">
        <v>9.6412323535644564</v>
      </c>
      <c r="H64" s="36"/>
      <c r="I64" s="36"/>
    </row>
    <row r="65" spans="2:9" x14ac:dyDescent="0.2">
      <c r="B65" s="15" t="s">
        <v>149</v>
      </c>
      <c r="C65" s="30" t="s">
        <v>150</v>
      </c>
      <c r="D65" s="13">
        <v>26332</v>
      </c>
      <c r="E65" s="17">
        <v>233031</v>
      </c>
      <c r="F65" s="29">
        <v>11.299784148890062</v>
      </c>
      <c r="H65" s="36"/>
      <c r="I65" s="36"/>
    </row>
    <row r="66" spans="2:9" x14ac:dyDescent="0.2">
      <c r="B66" s="15" t="s">
        <v>151</v>
      </c>
      <c r="C66" s="30" t="s">
        <v>152</v>
      </c>
      <c r="D66" s="13">
        <v>157259</v>
      </c>
      <c r="E66" s="17">
        <v>1183741</v>
      </c>
      <c r="F66" s="29">
        <v>13.284916210556194</v>
      </c>
      <c r="H66" s="36"/>
      <c r="I66" s="36"/>
    </row>
    <row r="67" spans="2:9" x14ac:dyDescent="0.2">
      <c r="B67" s="15" t="s">
        <v>153</v>
      </c>
      <c r="C67" s="30" t="s">
        <v>154</v>
      </c>
      <c r="D67" s="13">
        <v>70729</v>
      </c>
      <c r="E67" s="17">
        <v>557548</v>
      </c>
      <c r="F67" s="29">
        <v>12.685723919734265</v>
      </c>
      <c r="H67" s="36"/>
      <c r="I67" s="36"/>
    </row>
    <row r="68" spans="2:9" x14ac:dyDescent="0.2">
      <c r="B68" s="15" t="s">
        <v>155</v>
      </c>
      <c r="C68" s="30" t="s">
        <v>156</v>
      </c>
      <c r="D68" s="13">
        <v>64732</v>
      </c>
      <c r="E68" s="17">
        <v>579310</v>
      </c>
      <c r="F68" s="29">
        <v>11.173982841656454</v>
      </c>
      <c r="H68" s="36"/>
      <c r="I68" s="36"/>
    </row>
    <row r="69" spans="2:9" x14ac:dyDescent="0.2">
      <c r="B69" s="15" t="s">
        <v>157</v>
      </c>
      <c r="C69" s="30" t="s">
        <v>158</v>
      </c>
      <c r="D69" s="13">
        <v>23692</v>
      </c>
      <c r="E69" s="17">
        <v>196567</v>
      </c>
      <c r="F69" s="29">
        <v>12.05288781942035</v>
      </c>
      <c r="H69" s="36"/>
      <c r="I69" s="36"/>
    </row>
    <row r="70" spans="2:9" x14ac:dyDescent="0.2">
      <c r="B70" s="15" t="s">
        <v>159</v>
      </c>
      <c r="C70" s="30" t="s">
        <v>160</v>
      </c>
      <c r="D70" s="13">
        <v>60818</v>
      </c>
      <c r="E70" s="17">
        <v>402052</v>
      </c>
      <c r="F70" s="29">
        <v>15.126899008088508</v>
      </c>
      <c r="H70" s="36"/>
      <c r="I70" s="36"/>
    </row>
    <row r="71" spans="2:9" x14ac:dyDescent="0.2">
      <c r="B71" s="15" t="s">
        <v>161</v>
      </c>
      <c r="C71" s="30" t="s">
        <v>162</v>
      </c>
      <c r="D71" s="13">
        <v>110764</v>
      </c>
      <c r="E71" s="17">
        <v>951837</v>
      </c>
      <c r="F71" s="29">
        <v>11.636866396242214</v>
      </c>
      <c r="H71" s="36"/>
      <c r="I71" s="36"/>
    </row>
    <row r="72" spans="2:9" x14ac:dyDescent="0.2">
      <c r="B72" s="15" t="s">
        <v>163</v>
      </c>
      <c r="C72" s="30" t="s">
        <v>164</v>
      </c>
      <c r="D72" s="13">
        <v>59150</v>
      </c>
      <c r="E72" s="17">
        <v>632544</v>
      </c>
      <c r="F72" s="29">
        <v>9.3511281428643702</v>
      </c>
      <c r="H72" s="36"/>
      <c r="I72" s="36"/>
    </row>
    <row r="73" spans="2:9" x14ac:dyDescent="0.2">
      <c r="B73" s="15" t="s">
        <v>165</v>
      </c>
      <c r="C73" s="30" t="s">
        <v>166</v>
      </c>
      <c r="D73" s="13">
        <v>226485</v>
      </c>
      <c r="E73" s="17">
        <v>1528107</v>
      </c>
      <c r="F73" s="29">
        <v>14.821278876413761</v>
      </c>
      <c r="H73" s="36"/>
      <c r="I73" s="36"/>
    </row>
    <row r="74" spans="2:9" x14ac:dyDescent="0.2">
      <c r="B74" s="15" t="s">
        <v>167</v>
      </c>
      <c r="C74" s="30" t="s">
        <v>168</v>
      </c>
      <c r="D74" s="13">
        <v>17609</v>
      </c>
      <c r="E74" s="17">
        <v>195126</v>
      </c>
      <c r="F74" s="29">
        <v>9.0244252431762035</v>
      </c>
      <c r="H74" s="36"/>
      <c r="I74" s="36"/>
    </row>
    <row r="75" spans="2:9" x14ac:dyDescent="0.2">
      <c r="B75" s="15" t="s">
        <v>169</v>
      </c>
      <c r="C75" s="30" t="s">
        <v>170</v>
      </c>
      <c r="D75" s="13">
        <v>46315</v>
      </c>
      <c r="E75" s="17">
        <v>461515</v>
      </c>
      <c r="F75" s="29">
        <v>10.035426800862377</v>
      </c>
      <c r="H75" s="36"/>
      <c r="I75" s="36"/>
    </row>
    <row r="76" spans="2:9" x14ac:dyDescent="0.2">
      <c r="B76" s="15" t="s">
        <v>171</v>
      </c>
      <c r="C76" s="30" t="s">
        <v>172</v>
      </c>
      <c r="D76" s="13">
        <v>51545</v>
      </c>
      <c r="E76" s="17">
        <v>463368</v>
      </c>
      <c r="F76" s="29">
        <v>11.123987845513717</v>
      </c>
      <c r="H76" s="36"/>
      <c r="I76" s="36"/>
    </row>
    <row r="77" spans="2:9" x14ac:dyDescent="0.2">
      <c r="B77" s="15" t="s">
        <v>173</v>
      </c>
      <c r="C77" s="30" t="s">
        <v>174</v>
      </c>
      <c r="D77" s="13">
        <v>33317</v>
      </c>
      <c r="E77" s="17">
        <v>362069</v>
      </c>
      <c r="F77" s="29">
        <v>9.2018372188726456</v>
      </c>
      <c r="H77" s="36"/>
      <c r="I77" s="36"/>
    </row>
    <row r="78" spans="2:9" x14ac:dyDescent="0.2">
      <c r="B78" s="15" t="s">
        <v>175</v>
      </c>
      <c r="C78" s="30" t="s">
        <v>176</v>
      </c>
      <c r="D78" s="13">
        <v>43053</v>
      </c>
      <c r="E78" s="17">
        <v>673493</v>
      </c>
      <c r="F78" s="29">
        <v>6.3924940571023008</v>
      </c>
      <c r="H78" s="36"/>
      <c r="I78" s="36"/>
    </row>
    <row r="79" spans="2:9" x14ac:dyDescent="0.2">
      <c r="B79" s="15" t="s">
        <v>177</v>
      </c>
      <c r="C79" s="30" t="s">
        <v>178</v>
      </c>
      <c r="D79" s="13">
        <v>234105</v>
      </c>
      <c r="E79" s="17">
        <v>1860542</v>
      </c>
      <c r="F79" s="29">
        <v>12.582623773072577</v>
      </c>
      <c r="H79" s="36"/>
      <c r="I79" s="36"/>
    </row>
    <row r="80" spans="2:9" x14ac:dyDescent="0.2">
      <c r="B80" s="15" t="s">
        <v>179</v>
      </c>
      <c r="C80" s="30" t="s">
        <v>180</v>
      </c>
      <c r="D80" s="13">
        <v>146555</v>
      </c>
      <c r="E80" s="17">
        <v>1027088</v>
      </c>
      <c r="F80" s="29">
        <v>14.268981820447713</v>
      </c>
      <c r="H80" s="36"/>
      <c r="I80" s="36"/>
    </row>
    <row r="81" spans="2:9" x14ac:dyDescent="0.2">
      <c r="B81" s="15" t="s">
        <v>181</v>
      </c>
      <c r="C81" s="30" t="s">
        <v>182</v>
      </c>
      <c r="D81" s="13">
        <v>95554</v>
      </c>
      <c r="E81" s="17">
        <v>1128384</v>
      </c>
      <c r="F81" s="29">
        <v>8.4682164936759126</v>
      </c>
      <c r="H81" s="36"/>
      <c r="I81" s="36"/>
    </row>
    <row r="82" spans="2:9" x14ac:dyDescent="0.2">
      <c r="B82" s="15" t="s">
        <v>183</v>
      </c>
      <c r="C82" s="30" t="s">
        <v>184</v>
      </c>
      <c r="D82" s="13">
        <v>88155</v>
      </c>
      <c r="E82" s="17">
        <v>1155265</v>
      </c>
      <c r="F82" s="29">
        <v>7.6307167619550489</v>
      </c>
      <c r="H82" s="36"/>
      <c r="I82" s="36"/>
    </row>
    <row r="83" spans="2:9" x14ac:dyDescent="0.2">
      <c r="B83" s="15" t="s">
        <v>185</v>
      </c>
      <c r="C83" s="30" t="s">
        <v>186</v>
      </c>
      <c r="D83" s="13">
        <v>30393</v>
      </c>
      <c r="E83" s="17">
        <v>310713</v>
      </c>
      <c r="F83" s="29">
        <v>9.7816956483957878</v>
      </c>
      <c r="H83" s="36"/>
      <c r="I83" s="36"/>
    </row>
    <row r="84" spans="2:9" x14ac:dyDescent="0.2">
      <c r="B84" s="15" t="s">
        <v>187</v>
      </c>
      <c r="C84" s="30" t="s">
        <v>188</v>
      </c>
      <c r="D84" s="13">
        <v>63530</v>
      </c>
      <c r="E84" s="17">
        <v>470302</v>
      </c>
      <c r="F84" s="29">
        <v>13.508341448686165</v>
      </c>
      <c r="H84" s="36"/>
      <c r="I84" s="36"/>
    </row>
    <row r="85" spans="2:9" x14ac:dyDescent="0.2">
      <c r="B85" s="15" t="s">
        <v>189</v>
      </c>
      <c r="C85" s="30" t="s">
        <v>190</v>
      </c>
      <c r="D85" s="13">
        <v>37887</v>
      </c>
      <c r="E85" s="17">
        <v>325739</v>
      </c>
      <c r="F85" s="29">
        <v>11.631091149662767</v>
      </c>
      <c r="H85" s="36"/>
      <c r="I85" s="36"/>
    </row>
    <row r="86" spans="2:9" x14ac:dyDescent="0.2">
      <c r="B86" s="15" t="s">
        <v>191</v>
      </c>
      <c r="C86" s="30" t="s">
        <v>192</v>
      </c>
      <c r="D86" s="13">
        <v>23695</v>
      </c>
      <c r="E86" s="17">
        <v>213569</v>
      </c>
      <c r="F86" s="29">
        <v>11.094774990752402</v>
      </c>
      <c r="H86" s="36"/>
      <c r="I86" s="36"/>
    </row>
    <row r="87" spans="2:9" x14ac:dyDescent="0.2">
      <c r="B87" s="15" t="s">
        <v>193</v>
      </c>
      <c r="C87" s="30" t="s">
        <v>194</v>
      </c>
      <c r="D87" s="13">
        <v>95821</v>
      </c>
      <c r="E87" s="17">
        <v>911257</v>
      </c>
      <c r="F87" s="29">
        <v>10.515255301193847</v>
      </c>
      <c r="H87" s="36"/>
      <c r="I87" s="36"/>
    </row>
    <row r="88" spans="2:9" x14ac:dyDescent="0.2">
      <c r="B88" s="15" t="s">
        <v>195</v>
      </c>
      <c r="C88" s="30" t="s">
        <v>196</v>
      </c>
      <c r="D88" s="13">
        <v>62646</v>
      </c>
      <c r="E88" s="17">
        <v>460286</v>
      </c>
      <c r="F88" s="29">
        <v>13.610233637347214</v>
      </c>
      <c r="H88" s="36"/>
      <c r="I88" s="36"/>
    </row>
    <row r="89" spans="2:9" x14ac:dyDescent="0.2">
      <c r="B89" s="15" t="s">
        <v>197</v>
      </c>
      <c r="C89" s="30" t="s">
        <v>198</v>
      </c>
      <c r="D89" s="13">
        <v>46544</v>
      </c>
      <c r="E89" s="17">
        <v>570011</v>
      </c>
      <c r="F89" s="29">
        <v>8.1654564561034793</v>
      </c>
      <c r="H89" s="36"/>
      <c r="I89" s="36"/>
    </row>
    <row r="90" spans="2:9" x14ac:dyDescent="0.2">
      <c r="B90" s="15" t="s">
        <v>199</v>
      </c>
      <c r="C90" s="30" t="s">
        <v>200</v>
      </c>
      <c r="D90" s="13">
        <v>51617</v>
      </c>
      <c r="E90" s="17">
        <v>366854</v>
      </c>
      <c r="F90" s="29">
        <v>14.070175056016835</v>
      </c>
      <c r="H90" s="36"/>
      <c r="I90" s="36"/>
    </row>
    <row r="91" spans="2:9" x14ac:dyDescent="0.2">
      <c r="B91" s="15" t="s">
        <v>201</v>
      </c>
      <c r="C91" s="30" t="s">
        <v>202</v>
      </c>
      <c r="D91" s="13">
        <v>43136</v>
      </c>
      <c r="E91" s="17">
        <v>314502</v>
      </c>
      <c r="F91" s="29">
        <v>13.715652046727842</v>
      </c>
      <c r="H91" s="36"/>
      <c r="I91" s="36"/>
    </row>
    <row r="92" spans="2:9" x14ac:dyDescent="0.2">
      <c r="B92" s="15" t="s">
        <v>203</v>
      </c>
      <c r="C92" s="30" t="s">
        <v>204</v>
      </c>
      <c r="D92" s="13">
        <v>34694</v>
      </c>
      <c r="E92" s="17">
        <v>304308</v>
      </c>
      <c r="F92" s="29">
        <v>11.400949038474177</v>
      </c>
      <c r="H92" s="36"/>
      <c r="I92" s="36"/>
    </row>
    <row r="93" spans="2:9" x14ac:dyDescent="0.2">
      <c r="B93" s="15" t="s">
        <v>205</v>
      </c>
      <c r="C93" s="30" t="s">
        <v>206</v>
      </c>
      <c r="D93" s="13">
        <v>28217</v>
      </c>
      <c r="E93" s="17">
        <v>278182</v>
      </c>
      <c r="F93" s="29">
        <v>10.143359383425238</v>
      </c>
      <c r="H93" s="36"/>
      <c r="I93" s="36"/>
    </row>
    <row r="94" spans="2:9" x14ac:dyDescent="0.2">
      <c r="B94" s="15" t="s">
        <v>207</v>
      </c>
      <c r="C94" s="30" t="s">
        <v>208</v>
      </c>
      <c r="D94" s="13">
        <v>14665</v>
      </c>
      <c r="E94" s="17">
        <v>115659</v>
      </c>
      <c r="F94" s="29">
        <v>12.679514780518595</v>
      </c>
      <c r="H94" s="36"/>
      <c r="I94" s="36"/>
    </row>
    <row r="95" spans="2:9" x14ac:dyDescent="0.2">
      <c r="B95" s="15" t="s">
        <v>209</v>
      </c>
      <c r="C95" s="30" t="s">
        <v>210</v>
      </c>
      <c r="D95" s="13">
        <v>100407</v>
      </c>
      <c r="E95" s="17">
        <v>1037975</v>
      </c>
      <c r="F95" s="29">
        <v>9.6733543678797655</v>
      </c>
      <c r="H95" s="36"/>
      <c r="I95" s="36"/>
    </row>
    <row r="96" spans="2:9" x14ac:dyDescent="0.2">
      <c r="B96" s="15" t="s">
        <v>211</v>
      </c>
      <c r="C96" s="30" t="s">
        <v>212</v>
      </c>
      <c r="D96" s="13">
        <v>119076</v>
      </c>
      <c r="E96" s="17">
        <v>1323649</v>
      </c>
      <c r="F96" s="29">
        <v>8.9960404910969594</v>
      </c>
      <c r="H96" s="36"/>
      <c r="I96" s="36"/>
    </row>
    <row r="97" spans="2:9" x14ac:dyDescent="0.2">
      <c r="B97" s="15" t="s">
        <v>213</v>
      </c>
      <c r="C97" s="30" t="s">
        <v>214</v>
      </c>
      <c r="D97" s="13">
        <v>198769</v>
      </c>
      <c r="E97" s="17">
        <v>1283237</v>
      </c>
      <c r="F97" s="29">
        <v>15.489656236533081</v>
      </c>
      <c r="H97" s="36"/>
      <c r="I97" s="36"/>
    </row>
    <row r="98" spans="2:9" x14ac:dyDescent="0.2">
      <c r="B98" s="15" t="s">
        <v>215</v>
      </c>
      <c r="C98" s="30" t="s">
        <v>216</v>
      </c>
      <c r="D98" s="13">
        <v>132760</v>
      </c>
      <c r="E98" s="17">
        <v>1136029</v>
      </c>
      <c r="F98" s="29">
        <v>11.686321387922316</v>
      </c>
      <c r="H98" s="36"/>
      <c r="I98" s="36"/>
    </row>
    <row r="99" spans="2:9" x14ac:dyDescent="0.2">
      <c r="B99" s="15" t="s">
        <v>217</v>
      </c>
      <c r="C99" s="30" t="s">
        <v>218</v>
      </c>
      <c r="D99" s="13">
        <v>102315</v>
      </c>
      <c r="E99" s="17">
        <v>976359</v>
      </c>
      <c r="F99" s="29">
        <v>10.47923970588687</v>
      </c>
      <c r="H99" s="36"/>
      <c r="I99" s="36"/>
    </row>
    <row r="100" spans="2:9" x14ac:dyDescent="0.2">
      <c r="B100" s="15">
        <v>971</v>
      </c>
      <c r="C100" s="30" t="s">
        <v>219</v>
      </c>
      <c r="D100" s="13">
        <v>44910</v>
      </c>
      <c r="E100" s="17">
        <v>312984</v>
      </c>
      <c r="F100" s="29">
        <v>14.348976305498045</v>
      </c>
      <c r="H100" s="36"/>
      <c r="I100" s="36"/>
    </row>
    <row r="101" spans="2:9" x14ac:dyDescent="0.2">
      <c r="B101" s="15">
        <v>972</v>
      </c>
      <c r="C101" s="30" t="s">
        <v>220</v>
      </c>
      <c r="D101" s="13">
        <v>38141</v>
      </c>
      <c r="E101" s="17">
        <v>303655</v>
      </c>
      <c r="F101" s="29">
        <v>12.560636248373976</v>
      </c>
      <c r="H101" s="36"/>
      <c r="I101" s="36"/>
    </row>
    <row r="102" spans="2:9" x14ac:dyDescent="0.2">
      <c r="B102" s="15">
        <v>973</v>
      </c>
      <c r="C102" s="30" t="s">
        <v>221</v>
      </c>
      <c r="D102" s="13">
        <v>18654</v>
      </c>
      <c r="E102" s="17">
        <v>195131</v>
      </c>
      <c r="F102" s="29">
        <v>9.5597316674439234</v>
      </c>
      <c r="H102" s="36"/>
      <c r="I102" s="36"/>
    </row>
    <row r="103" spans="2:9" x14ac:dyDescent="0.2">
      <c r="B103" s="6">
        <v>974</v>
      </c>
      <c r="C103" s="30" t="s">
        <v>222</v>
      </c>
      <c r="D103" s="13">
        <v>118403</v>
      </c>
      <c r="E103" s="17">
        <v>665876</v>
      </c>
      <c r="F103" s="29">
        <v>17.781538905141499</v>
      </c>
      <c r="H103" s="36"/>
      <c r="I103" s="36"/>
    </row>
    <row r="104" spans="2:9" x14ac:dyDescent="0.2">
      <c r="B104" s="2">
        <v>976</v>
      </c>
      <c r="C104" s="30" t="s">
        <v>223</v>
      </c>
      <c r="D104" s="19">
        <v>1060</v>
      </c>
      <c r="E104" s="19">
        <v>156834</v>
      </c>
      <c r="F104" s="29">
        <v>0.67587385388372412</v>
      </c>
      <c r="H104" s="36"/>
      <c r="I104" s="36"/>
    </row>
    <row r="105" spans="2:9" ht="10.5" x14ac:dyDescent="0.25">
      <c r="B105" s="20"/>
      <c r="C105" s="21" t="s">
        <v>2</v>
      </c>
      <c r="D105" s="22">
        <v>6543831</v>
      </c>
      <c r="E105" s="22">
        <v>55254333</v>
      </c>
      <c r="F105" s="29">
        <v>11.843109209190889</v>
      </c>
    </row>
    <row r="106" spans="2:9" ht="10.5" x14ac:dyDescent="0.25">
      <c r="B106" s="23"/>
      <c r="C106" s="24"/>
      <c r="D106" s="25"/>
      <c r="E106" s="25"/>
      <c r="F106" s="28"/>
    </row>
    <row r="107" spans="2:9" ht="10.5" x14ac:dyDescent="0.25">
      <c r="B107" s="138"/>
      <c r="C107" s="7"/>
      <c r="D107" s="7"/>
      <c r="E107" s="7"/>
      <c r="F107" s="26"/>
    </row>
    <row r="108" spans="2:9" ht="25.5" customHeight="1" x14ac:dyDescent="0.2">
      <c r="B108" s="218" t="s">
        <v>275</v>
      </c>
      <c r="C108" s="218"/>
      <c r="D108" s="218"/>
      <c r="E108" s="218"/>
      <c r="F108" s="218"/>
    </row>
    <row r="109" spans="2:9" x14ac:dyDescent="0.2">
      <c r="B109" s="218"/>
      <c r="C109" s="218"/>
      <c r="D109" s="218"/>
      <c r="E109" s="218"/>
      <c r="F109" s="218"/>
    </row>
    <row r="110" spans="2:9" ht="13" customHeight="1" x14ac:dyDescent="0.2">
      <c r="B110" s="218"/>
      <c r="C110" s="218"/>
      <c r="D110" s="218"/>
      <c r="E110" s="218"/>
      <c r="F110" s="218"/>
    </row>
    <row r="111" spans="2:9" x14ac:dyDescent="0.2">
      <c r="B111" s="218"/>
      <c r="C111" s="218"/>
      <c r="D111" s="218"/>
      <c r="E111" s="218"/>
      <c r="F111" s="218"/>
    </row>
    <row r="112" spans="2:9" x14ac:dyDescent="0.2">
      <c r="B112" s="218"/>
      <c r="C112" s="218"/>
      <c r="D112" s="218"/>
      <c r="E112" s="218"/>
      <c r="F112" s="218"/>
    </row>
    <row r="113" spans="2:6" x14ac:dyDescent="0.2">
      <c r="B113" s="218"/>
      <c r="C113" s="218"/>
      <c r="D113" s="218"/>
      <c r="E113" s="218"/>
      <c r="F113" s="218"/>
    </row>
    <row r="114" spans="2:6" x14ac:dyDescent="0.2">
      <c r="B114" s="218"/>
      <c r="C114" s="218"/>
      <c r="D114" s="218"/>
      <c r="E114" s="218"/>
      <c r="F114" s="218"/>
    </row>
  </sheetData>
  <mergeCells count="2">
    <mergeCell ref="B1:F1"/>
    <mergeCell ref="B108:F114"/>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28"/>
  <sheetViews>
    <sheetView showGridLines="0" tabSelected="1" workbookViewId="0">
      <selection activeCell="F20" sqref="F20"/>
    </sheetView>
  </sheetViews>
  <sheetFormatPr baseColWidth="10" defaultColWidth="10.81640625" defaultRowHeight="10" x14ac:dyDescent="0.2"/>
  <cols>
    <col min="1" max="1" width="46.1796875" style="34" customWidth="1"/>
    <col min="2" max="16384" width="10.81640625" style="34"/>
  </cols>
  <sheetData>
    <row r="1" spans="1:12" ht="24" customHeight="1" x14ac:dyDescent="0.2">
      <c r="A1" s="65" t="s">
        <v>274</v>
      </c>
      <c r="B1" s="1"/>
      <c r="C1" s="1"/>
      <c r="D1" s="1"/>
      <c r="E1" s="1"/>
      <c r="F1" s="1"/>
      <c r="G1" s="1"/>
      <c r="H1" s="1"/>
      <c r="I1" s="1"/>
    </row>
    <row r="2" spans="1:12" x14ac:dyDescent="0.2">
      <c r="A2" s="7"/>
      <c r="B2" s="49">
        <v>2009</v>
      </c>
      <c r="C2" s="49">
        <v>2010</v>
      </c>
      <c r="D2" s="49">
        <v>2011</v>
      </c>
      <c r="E2" s="49">
        <v>2012</v>
      </c>
      <c r="F2" s="49">
        <v>2013</v>
      </c>
      <c r="G2" s="49">
        <v>2014</v>
      </c>
      <c r="H2" s="49">
        <v>2015</v>
      </c>
      <c r="I2" s="64">
        <v>2016</v>
      </c>
      <c r="J2" s="52" t="s">
        <v>253</v>
      </c>
      <c r="K2" s="53" t="s">
        <v>259</v>
      </c>
      <c r="L2" s="105" t="s">
        <v>278</v>
      </c>
    </row>
    <row r="3" spans="1:12" ht="21" x14ac:dyDescent="0.25">
      <c r="A3" s="37" t="s">
        <v>263</v>
      </c>
      <c r="B3" s="38">
        <v>15668</v>
      </c>
      <c r="C3" s="38">
        <v>15933</v>
      </c>
      <c r="D3" s="38">
        <v>16368.15</v>
      </c>
      <c r="E3" s="38">
        <v>16757.039000000001</v>
      </c>
      <c r="F3" s="38">
        <v>17406</v>
      </c>
      <c r="G3" s="38">
        <v>17700</v>
      </c>
      <c r="H3" s="38">
        <v>18003</v>
      </c>
      <c r="I3" s="39">
        <v>18057.983996999999</v>
      </c>
      <c r="J3" s="54">
        <v>17988</v>
      </c>
      <c r="K3" s="55">
        <v>16945</v>
      </c>
      <c r="L3" s="55">
        <v>16641</v>
      </c>
    </row>
    <row r="4" spans="1:12" x14ac:dyDescent="0.2">
      <c r="A4" s="40" t="s">
        <v>3</v>
      </c>
      <c r="B4" s="41">
        <v>6719</v>
      </c>
      <c r="C4" s="41">
        <v>6868</v>
      </c>
      <c r="D4" s="41">
        <v>7144</v>
      </c>
      <c r="E4" s="41">
        <v>7415</v>
      </c>
      <c r="F4" s="41">
        <v>7767</v>
      </c>
      <c r="G4" s="41">
        <v>7988</v>
      </c>
      <c r="H4" s="41">
        <v>8220</v>
      </c>
      <c r="I4" s="42">
        <v>8363.8117003499992</v>
      </c>
      <c r="J4" s="56">
        <v>8429.8828279999998</v>
      </c>
      <c r="K4" s="57">
        <v>7639.4855289999996</v>
      </c>
      <c r="L4" s="57">
        <v>7568</v>
      </c>
    </row>
    <row r="5" spans="1:12" x14ac:dyDescent="0.2">
      <c r="A5" s="40" t="s">
        <v>4</v>
      </c>
      <c r="B5" s="41">
        <v>4850</v>
      </c>
      <c r="C5" s="41">
        <v>4914</v>
      </c>
      <c r="D5" s="41">
        <v>5007</v>
      </c>
      <c r="E5" s="41">
        <v>5093</v>
      </c>
      <c r="F5" s="41">
        <v>5267</v>
      </c>
      <c r="G5" s="41">
        <v>5272</v>
      </c>
      <c r="H5" s="41">
        <v>5327</v>
      </c>
      <c r="I5" s="42">
        <v>5291.69131199</v>
      </c>
      <c r="J5" s="56">
        <v>5211.6730729999999</v>
      </c>
      <c r="K5" s="57">
        <v>5100.0794980000001</v>
      </c>
      <c r="L5" s="57">
        <v>5040</v>
      </c>
    </row>
    <row r="6" spans="1:12" x14ac:dyDescent="0.2">
      <c r="A6" s="40" t="s">
        <v>5</v>
      </c>
      <c r="B6" s="41">
        <v>4099</v>
      </c>
      <c r="C6" s="41">
        <v>4151</v>
      </c>
      <c r="D6" s="41">
        <v>4217</v>
      </c>
      <c r="E6" s="41">
        <v>4249</v>
      </c>
      <c r="F6" s="41">
        <v>4372</v>
      </c>
      <c r="G6" s="41">
        <v>4440</v>
      </c>
      <c r="H6" s="41">
        <v>4456</v>
      </c>
      <c r="I6" s="42">
        <v>4402.4809846099997</v>
      </c>
      <c r="J6" s="56">
        <v>4346.5980639999998</v>
      </c>
      <c r="K6" s="57">
        <v>4205.4545959999996</v>
      </c>
      <c r="L6" s="57">
        <v>4033</v>
      </c>
    </row>
    <row r="7" spans="1:12" ht="12" x14ac:dyDescent="0.2">
      <c r="A7" s="43" t="s">
        <v>248</v>
      </c>
      <c r="B7" s="44" t="s">
        <v>6</v>
      </c>
      <c r="C7" s="44" t="s">
        <v>7</v>
      </c>
      <c r="D7" s="44" t="s">
        <v>8</v>
      </c>
      <c r="E7" s="44" t="s">
        <v>261</v>
      </c>
      <c r="F7" s="44" t="s">
        <v>9</v>
      </c>
      <c r="G7" s="44" t="s">
        <v>262</v>
      </c>
      <c r="H7" s="44" t="s">
        <v>10</v>
      </c>
      <c r="I7" s="45" t="s">
        <v>260</v>
      </c>
      <c r="J7" s="58" t="s">
        <v>243</v>
      </c>
      <c r="K7" s="59">
        <v>-7.5</v>
      </c>
      <c r="L7" s="106">
        <v>-2.9</v>
      </c>
    </row>
    <row r="8" spans="1:12" ht="12.5" x14ac:dyDescent="0.25">
      <c r="A8" s="46" t="s">
        <v>228</v>
      </c>
      <c r="B8" s="47">
        <v>207.01832828339684</v>
      </c>
      <c r="C8" s="47">
        <v>211.10673430879936</v>
      </c>
      <c r="D8" s="47">
        <v>215.99311425329299</v>
      </c>
      <c r="E8" s="47">
        <v>219.35988585824654</v>
      </c>
      <c r="F8" s="47">
        <v>225.42624676411151</v>
      </c>
      <c r="G8" s="47">
        <v>226.30146162360637</v>
      </c>
      <c r="H8" s="47">
        <v>229.75182361920699</v>
      </c>
      <c r="I8" s="48">
        <f>(I3*1000000)/(12*6479922)</f>
        <v>232.22995581582617</v>
      </c>
      <c r="J8" s="60">
        <v>225.4954073174388</v>
      </c>
      <c r="K8" s="61">
        <v>213.20549408602307</v>
      </c>
      <c r="L8" s="107">
        <v>211</v>
      </c>
    </row>
    <row r="9" spans="1:12" ht="12" x14ac:dyDescent="0.2">
      <c r="A9" s="43" t="s">
        <v>249</v>
      </c>
      <c r="B9" s="49">
        <v>-0.4</v>
      </c>
      <c r="C9" s="49" t="s">
        <v>261</v>
      </c>
      <c r="D9" s="44" t="s">
        <v>7</v>
      </c>
      <c r="E9" s="50">
        <v>-0.38797394125670998</v>
      </c>
      <c r="F9" s="50" t="s">
        <v>11</v>
      </c>
      <c r="G9" s="50">
        <v>-0.11389322953537742</v>
      </c>
      <c r="H9" s="44" t="s">
        <v>12</v>
      </c>
      <c r="I9" s="67" t="s">
        <v>284</v>
      </c>
      <c r="J9" s="62">
        <v>-1.6</v>
      </c>
      <c r="K9" s="59">
        <v>-7.1</v>
      </c>
      <c r="L9" s="106">
        <v>-2.1</v>
      </c>
    </row>
    <row r="10" spans="1:12" ht="12" x14ac:dyDescent="0.2">
      <c r="A10" s="43" t="s">
        <v>245</v>
      </c>
      <c r="B10" s="49" t="s">
        <v>244</v>
      </c>
      <c r="C10" s="49" t="s">
        <v>244</v>
      </c>
      <c r="D10" s="49" t="s">
        <v>244</v>
      </c>
      <c r="E10" s="49" t="s">
        <v>244</v>
      </c>
      <c r="F10" s="50">
        <v>90.497863331088354</v>
      </c>
      <c r="G10" s="50">
        <v>90.69637698941095</v>
      </c>
      <c r="H10" s="50">
        <v>91.002032793143414</v>
      </c>
      <c r="I10" s="51">
        <v>91.364148170444906</v>
      </c>
      <c r="J10" s="63">
        <v>91.608779130000002</v>
      </c>
      <c r="K10" s="59">
        <v>91.337056208815298</v>
      </c>
      <c r="L10" s="106">
        <v>91.7</v>
      </c>
    </row>
    <row r="11" spans="1:12" ht="12" x14ac:dyDescent="0.2">
      <c r="A11" s="43" t="s">
        <v>246</v>
      </c>
      <c r="B11" s="49" t="s">
        <v>244</v>
      </c>
      <c r="C11" s="49" t="s">
        <v>244</v>
      </c>
      <c r="D11" s="49" t="s">
        <v>244</v>
      </c>
      <c r="E11" s="49" t="s">
        <v>244</v>
      </c>
      <c r="F11" s="50">
        <v>4.2531813659692528</v>
      </c>
      <c r="G11" s="50">
        <v>4.2628058683491368</v>
      </c>
      <c r="H11" s="50">
        <v>4.1820380952016167</v>
      </c>
      <c r="I11" s="51">
        <v>4.1913210360863697</v>
      </c>
      <c r="J11" s="63">
        <v>4.234957734</v>
      </c>
      <c r="K11" s="59">
        <v>4.5011107707537734</v>
      </c>
      <c r="L11" s="106">
        <v>4.5</v>
      </c>
    </row>
    <row r="12" spans="1:12" ht="12" x14ac:dyDescent="0.2">
      <c r="A12" s="43" t="s">
        <v>247</v>
      </c>
      <c r="B12" s="49" t="s">
        <v>244</v>
      </c>
      <c r="C12" s="49" t="s">
        <v>244</v>
      </c>
      <c r="D12" s="49" t="s">
        <v>244</v>
      </c>
      <c r="E12" s="49" t="s">
        <v>244</v>
      </c>
      <c r="F12" s="50">
        <v>5.248955302942373</v>
      </c>
      <c r="G12" s="50">
        <v>5.0408171422399155</v>
      </c>
      <c r="H12" s="50">
        <v>4.8159291116549419</v>
      </c>
      <c r="I12" s="51">
        <v>4.4445307934687355</v>
      </c>
      <c r="J12" s="63">
        <v>4.1562631330000004</v>
      </c>
      <c r="K12" s="59">
        <v>4.1618330204309233</v>
      </c>
      <c r="L12" s="106">
        <v>3.8</v>
      </c>
    </row>
    <row r="13" spans="1:12" x14ac:dyDescent="0.2">
      <c r="A13" s="7" t="s">
        <v>250</v>
      </c>
      <c r="B13" s="31"/>
      <c r="C13" s="31"/>
      <c r="D13" s="32"/>
      <c r="E13" s="32"/>
      <c r="F13" s="32"/>
      <c r="G13" s="32"/>
      <c r="H13" s="32"/>
      <c r="I13" s="32"/>
      <c r="J13" s="33"/>
    </row>
    <row r="14" spans="1:12" x14ac:dyDescent="0.2">
      <c r="A14" s="34" t="s">
        <v>287</v>
      </c>
    </row>
    <row r="15" spans="1:12" x14ac:dyDescent="0.2">
      <c r="A15" s="1" t="s">
        <v>285</v>
      </c>
      <c r="B15" s="1"/>
      <c r="C15" s="1"/>
      <c r="D15" s="1"/>
      <c r="E15" s="1"/>
      <c r="F15" s="1"/>
      <c r="G15" s="1"/>
      <c r="H15" s="1"/>
      <c r="I15" s="1"/>
    </row>
    <row r="16" spans="1:12" x14ac:dyDescent="0.2">
      <c r="A16" s="27" t="s">
        <v>13</v>
      </c>
      <c r="B16" s="27"/>
      <c r="C16" s="27"/>
      <c r="D16" s="27"/>
      <c r="E16" s="27"/>
      <c r="F16" s="27"/>
      <c r="G16" s="27"/>
      <c r="H16" s="27"/>
      <c r="I16" s="27"/>
    </row>
    <row r="17" spans="1:12" x14ac:dyDescent="0.2">
      <c r="A17" s="27" t="s">
        <v>270</v>
      </c>
      <c r="B17" s="27"/>
      <c r="C17" s="27"/>
      <c r="D17" s="27"/>
      <c r="E17" s="27"/>
      <c r="F17" s="27"/>
      <c r="G17" s="27"/>
      <c r="H17" s="27"/>
      <c r="I17" s="27"/>
    </row>
    <row r="18" spans="1:12" ht="10.5" x14ac:dyDescent="0.25">
      <c r="A18" s="7" t="s">
        <v>286</v>
      </c>
      <c r="B18" s="31"/>
      <c r="C18" s="31"/>
      <c r="D18" s="32"/>
      <c r="E18" s="32"/>
      <c r="F18" s="32"/>
      <c r="G18" s="32"/>
      <c r="H18" s="32"/>
      <c r="I18" s="32"/>
      <c r="J18" s="33"/>
    </row>
    <row r="19" spans="1:12" ht="10.5" x14ac:dyDescent="0.25">
      <c r="A19" s="3" t="s">
        <v>266</v>
      </c>
      <c r="B19" s="1"/>
      <c r="C19" s="1"/>
      <c r="D19" s="1"/>
      <c r="E19" s="1"/>
      <c r="F19" s="1"/>
      <c r="G19" s="1"/>
      <c r="H19" s="1"/>
      <c r="I19" s="1"/>
    </row>
    <row r="20" spans="1:12" ht="10.5" x14ac:dyDescent="0.25">
      <c r="A20" s="3" t="s">
        <v>267</v>
      </c>
      <c r="B20" s="1"/>
      <c r="C20" s="1"/>
      <c r="D20" s="1"/>
      <c r="E20" s="1"/>
      <c r="F20" s="1"/>
      <c r="G20" s="1"/>
      <c r="H20" s="1"/>
      <c r="I20" s="1"/>
    </row>
    <row r="22" spans="1:12" x14ac:dyDescent="0.2">
      <c r="A22" s="108"/>
      <c r="B22" s="108"/>
      <c r="C22" s="108"/>
      <c r="D22" s="108"/>
      <c r="E22" s="108"/>
      <c r="F22" s="108"/>
      <c r="G22" s="108"/>
      <c r="H22" s="108"/>
      <c r="I22" s="108"/>
      <c r="J22" s="108"/>
      <c r="K22" s="108"/>
      <c r="L22" s="108"/>
    </row>
    <row r="23" spans="1:12" x14ac:dyDescent="0.2">
      <c r="A23" s="108"/>
      <c r="B23" s="108"/>
      <c r="C23" s="108"/>
      <c r="D23" s="108"/>
      <c r="E23" s="108"/>
      <c r="F23" s="108"/>
      <c r="G23" s="108"/>
      <c r="H23" s="108"/>
      <c r="I23" s="108"/>
      <c r="J23" s="108"/>
      <c r="K23" s="108"/>
      <c r="L23" s="108"/>
    </row>
    <row r="24" spans="1:12" x14ac:dyDescent="0.2">
      <c r="A24" s="108"/>
      <c r="B24" s="108"/>
      <c r="C24" s="108"/>
      <c r="D24" s="108"/>
      <c r="E24" s="108"/>
      <c r="F24" s="108"/>
      <c r="G24" s="108"/>
      <c r="H24" s="108"/>
      <c r="I24" s="108"/>
      <c r="J24" s="108"/>
      <c r="K24" s="108"/>
      <c r="L24" s="108"/>
    </row>
    <row r="25" spans="1:12" x14ac:dyDescent="0.2">
      <c r="A25" s="108"/>
      <c r="B25" s="108"/>
      <c r="C25" s="108"/>
      <c r="D25" s="108"/>
      <c r="E25" s="108"/>
      <c r="F25" s="108"/>
      <c r="G25" s="108"/>
      <c r="H25" s="108"/>
      <c r="I25" s="108"/>
      <c r="J25" s="108"/>
      <c r="K25" s="108"/>
      <c r="L25" s="108"/>
    </row>
    <row r="26" spans="1:12" x14ac:dyDescent="0.2">
      <c r="A26" s="108"/>
      <c r="B26" s="108"/>
      <c r="C26" s="108"/>
      <c r="D26" s="108"/>
      <c r="E26" s="108"/>
      <c r="F26" s="108"/>
      <c r="G26" s="108"/>
      <c r="H26" s="108"/>
      <c r="I26" s="108"/>
      <c r="J26" s="108"/>
      <c r="K26" s="108"/>
      <c r="L26" s="108"/>
    </row>
    <row r="27" spans="1:12" x14ac:dyDescent="0.2">
      <c r="A27" s="108"/>
      <c r="B27" s="108"/>
      <c r="C27" s="108"/>
      <c r="D27" s="108"/>
      <c r="E27" s="108"/>
      <c r="F27" s="108"/>
      <c r="G27" s="108"/>
      <c r="H27" s="108"/>
      <c r="I27" s="108"/>
      <c r="J27" s="108"/>
      <c r="K27" s="108"/>
      <c r="L27" s="108"/>
    </row>
    <row r="28" spans="1:12" x14ac:dyDescent="0.2">
      <c r="A28" s="108"/>
      <c r="B28" s="108"/>
      <c r="C28" s="108"/>
      <c r="D28" s="108"/>
      <c r="E28" s="108"/>
      <c r="F28" s="108"/>
      <c r="G28" s="108"/>
      <c r="H28" s="108"/>
      <c r="I28" s="108"/>
      <c r="J28" s="108"/>
      <c r="K28" s="108"/>
      <c r="L28" s="108"/>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Graphique 1</vt:lpstr>
      <vt:lpstr>Tableau 1</vt:lpstr>
      <vt:lpstr>Graphique 2</vt:lpstr>
      <vt:lpstr>Tableau 2 </vt:lpstr>
      <vt:lpstr>Carte 1</vt:lpstr>
      <vt:lpstr>Tableau complémentaire</vt:lpstr>
    </vt:vector>
  </TitlesOfParts>
  <Company>Ministères Chargés des Affaires Sociales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HANANEL, Jérôme (DREES/OS/LCE)</dc:creator>
  <cp:lastModifiedBy>Émilie Morin</cp:lastModifiedBy>
  <dcterms:created xsi:type="dcterms:W3CDTF">2018-04-19T07:26:35Z</dcterms:created>
  <dcterms:modified xsi:type="dcterms:W3CDTF">2021-09-10T10:33:24Z</dcterms:modified>
</cp:coreProperties>
</file>