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1400" yWindow="500" windowWidth="20820" windowHeight="13120"/>
  </bookViews>
  <sheets>
    <sheet name="F10_Tableau 1" sheetId="1" r:id="rId1"/>
    <sheet name="F10_Graphique encadré 1" sheetId="4" r:id="rId2"/>
    <sheet name="F10_Graphique 1" sheetId="3" r:id="rId3"/>
    <sheet name="F10_Graphique 2" sheetId="2" r:id="rId4"/>
  </sheets>
  <calcPr calcId="150001"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E6" i="4" l="1"/>
  <c r="E7" i="4"/>
  <c r="E8" i="4"/>
  <c r="E9" i="4"/>
  <c r="E10" i="4"/>
  <c r="E11" i="4"/>
  <c r="E12" i="4"/>
  <c r="E13" i="4"/>
  <c r="E14" i="4"/>
  <c r="E15" i="4"/>
  <c r="E16" i="4"/>
  <c r="E17" i="4"/>
  <c r="E18" i="4"/>
  <c r="E19" i="4"/>
  <c r="E20" i="4"/>
  <c r="E21" i="4"/>
  <c r="E22" i="4"/>
  <c r="E23" i="4"/>
  <c r="E24" i="4"/>
  <c r="E25" i="4"/>
  <c r="E5" i="4"/>
  <c r="E11" i="2"/>
  <c r="O7" i="2"/>
  <c r="O6" i="2"/>
  <c r="D11" i="2"/>
  <c r="N6" i="2"/>
  <c r="N11" i="2"/>
  <c r="F11" i="2"/>
  <c r="P6" i="2"/>
  <c r="P11" i="2"/>
  <c r="G11" i="2"/>
  <c r="Q10" i="2"/>
  <c r="H11" i="2"/>
  <c r="R10" i="2"/>
  <c r="R6" i="2"/>
  <c r="R11" i="2"/>
  <c r="I11" i="2"/>
  <c r="S8" i="2"/>
  <c r="S6" i="2"/>
  <c r="J11" i="2"/>
  <c r="T8" i="2"/>
  <c r="T6" i="2"/>
  <c r="N7" i="2"/>
  <c r="P7" i="2"/>
  <c r="R7" i="2"/>
  <c r="N8" i="2"/>
  <c r="P8" i="2"/>
  <c r="Q8" i="2"/>
  <c r="R8" i="2"/>
  <c r="N9" i="2"/>
  <c r="P9" i="2"/>
  <c r="R9" i="2"/>
  <c r="N10" i="2"/>
  <c r="O10" i="2"/>
  <c r="P10" i="2"/>
  <c r="C11" i="2"/>
  <c r="M7" i="2"/>
  <c r="M9" i="2"/>
  <c r="M10" i="2"/>
  <c r="M6" i="2"/>
  <c r="AG12" i="3"/>
  <c r="AG13" i="3"/>
  <c r="AG11" i="3"/>
  <c r="C12" i="3"/>
  <c r="C13" i="3"/>
  <c r="C11" i="3"/>
  <c r="AG5" i="3"/>
  <c r="C5" i="3"/>
  <c r="I5" i="3"/>
  <c r="AF12" i="3"/>
  <c r="D12" i="3"/>
  <c r="D13" i="3"/>
  <c r="D11" i="3"/>
  <c r="E12" i="3"/>
  <c r="E13" i="3"/>
  <c r="E11" i="3"/>
  <c r="F12" i="3"/>
  <c r="F13" i="3"/>
  <c r="F11" i="3"/>
  <c r="G12" i="3"/>
  <c r="H12" i="3"/>
  <c r="I12" i="3"/>
  <c r="J12" i="3"/>
  <c r="K12" i="3"/>
  <c r="K13" i="3"/>
  <c r="K11" i="3"/>
  <c r="L12" i="3"/>
  <c r="L13" i="3"/>
  <c r="L11" i="3"/>
  <c r="M12" i="3"/>
  <c r="M13" i="3"/>
  <c r="M11" i="3"/>
  <c r="N12" i="3"/>
  <c r="N13" i="3"/>
  <c r="N11" i="3"/>
  <c r="O12" i="3"/>
  <c r="P12" i="3"/>
  <c r="P13" i="3"/>
  <c r="P11" i="3"/>
  <c r="Q12" i="3"/>
  <c r="Q13" i="3"/>
  <c r="Q11" i="3"/>
  <c r="R12" i="3"/>
  <c r="S12" i="3"/>
  <c r="S13" i="3"/>
  <c r="S11" i="3"/>
  <c r="T12" i="3"/>
  <c r="T13" i="3"/>
  <c r="T11" i="3"/>
  <c r="U12" i="3"/>
  <c r="U13" i="3"/>
  <c r="U11" i="3"/>
  <c r="V12" i="3"/>
  <c r="V13" i="3"/>
  <c r="V11" i="3"/>
  <c r="W12" i="3"/>
  <c r="W13" i="3"/>
  <c r="W11" i="3"/>
  <c r="X12" i="3"/>
  <c r="Y12" i="3"/>
  <c r="Z12" i="3"/>
  <c r="Z13" i="3"/>
  <c r="Z11" i="3"/>
  <c r="AA12" i="3"/>
  <c r="AA13" i="3"/>
  <c r="AA11" i="3"/>
  <c r="AB12" i="3"/>
  <c r="AB13" i="3"/>
  <c r="AB11" i="3"/>
  <c r="AC12" i="3"/>
  <c r="AC13" i="3"/>
  <c r="AC11" i="3"/>
  <c r="AD12" i="3"/>
  <c r="AD13" i="3"/>
  <c r="AD11" i="3"/>
  <c r="AE12" i="3"/>
  <c r="AE13" i="3"/>
  <c r="AE11" i="3"/>
  <c r="G13" i="3"/>
  <c r="G11" i="3"/>
  <c r="H13" i="3"/>
  <c r="I13" i="3"/>
  <c r="I11" i="3"/>
  <c r="J13" i="3"/>
  <c r="O13" i="3"/>
  <c r="O11" i="3"/>
  <c r="R13" i="3"/>
  <c r="R11" i="3"/>
  <c r="X13" i="3"/>
  <c r="Y13" i="3"/>
  <c r="Y11" i="3"/>
  <c r="AF13" i="3"/>
  <c r="AF11" i="3"/>
  <c r="D5" i="3"/>
  <c r="E5" i="3"/>
  <c r="F5" i="3"/>
  <c r="G5" i="3"/>
  <c r="H5" i="3"/>
  <c r="J5" i="3"/>
  <c r="K5" i="3"/>
  <c r="L5" i="3"/>
  <c r="M5" i="3"/>
  <c r="N5" i="3"/>
  <c r="O5" i="3"/>
  <c r="P5" i="3"/>
  <c r="Q5" i="3"/>
  <c r="R5" i="3"/>
  <c r="S5" i="3"/>
  <c r="T5" i="3"/>
  <c r="U5" i="3"/>
  <c r="V5" i="3"/>
  <c r="W5" i="3"/>
  <c r="X5" i="3"/>
  <c r="Y5" i="3"/>
  <c r="Z5" i="3"/>
  <c r="AA5" i="3"/>
  <c r="AB5" i="3"/>
  <c r="AC5" i="3"/>
  <c r="AD5" i="3"/>
  <c r="AE5" i="3"/>
  <c r="AF5" i="3"/>
  <c r="J11" i="3"/>
  <c r="X11" i="3"/>
  <c r="H11" i="3"/>
  <c r="M8" i="2"/>
  <c r="M11" i="2"/>
  <c r="T9" i="2"/>
  <c r="T7" i="2"/>
  <c r="T11" i="2"/>
  <c r="Q9" i="2"/>
  <c r="S7" i="2"/>
  <c r="S11" i="2"/>
  <c r="Q6" i="2"/>
  <c r="T10" i="2"/>
  <c r="O9" i="2"/>
  <c r="Q7" i="2"/>
  <c r="O8" i="2"/>
  <c r="O11" i="2"/>
  <c r="S10" i="2"/>
  <c r="S9" i="2"/>
  <c r="Q11" i="2"/>
</calcChain>
</file>

<file path=xl/sharedStrings.xml><?xml version="1.0" encoding="utf-8"?>
<sst xmlns="http://schemas.openxmlformats.org/spreadsheetml/2006/main" count="76" uniqueCount="60">
  <si>
    <t>Montants (en milliards d'euros courants)</t>
  </si>
  <si>
    <t>Total</t>
  </si>
  <si>
    <t>2018-2019</t>
  </si>
  <si>
    <t>Part du PIB (en %)</t>
  </si>
  <si>
    <t>Part dans le PIB</t>
  </si>
  <si>
    <t>Classement des pays</t>
  </si>
  <si>
    <t>Prestation du risque vieillesse (en % du PIB)</t>
  </si>
  <si>
    <t>Prestation du risque survie (en % du PIB)</t>
  </si>
  <si>
    <t xml:space="preserve">Somme du risque vieillesse et survie </t>
  </si>
  <si>
    <t>Irlande</t>
  </si>
  <si>
    <t>Estonie</t>
  </si>
  <si>
    <t>Lituanie</t>
  </si>
  <si>
    <t>Lettonie</t>
  </si>
  <si>
    <t>Malte</t>
  </si>
  <si>
    <t>Bulgarie</t>
  </si>
  <si>
    <t>Tchéquie</t>
  </si>
  <si>
    <t>Hongrie</t>
  </si>
  <si>
    <t>Croatie</t>
  </si>
  <si>
    <t>Chypre</t>
  </si>
  <si>
    <t>Pologne</t>
  </si>
  <si>
    <t>Allemagne</t>
  </si>
  <si>
    <t>Danemark</t>
  </si>
  <si>
    <t>Suède</t>
  </si>
  <si>
    <t>Belgique</t>
  </si>
  <si>
    <t>Portugal</t>
  </si>
  <si>
    <t>Autriche</t>
  </si>
  <si>
    <t>France</t>
  </si>
  <si>
    <t>Italie</t>
  </si>
  <si>
    <t>Graphique 1. Part des pensions dans le PIB depuis 1990</t>
  </si>
  <si>
    <t>Graphique 2. Répartition des pensions de retraites par régime verseur</t>
  </si>
  <si>
    <t>2015</t>
  </si>
  <si>
    <t>2020 (p)</t>
  </si>
  <si>
    <t xml:space="preserve">Régime général </t>
  </si>
  <si>
    <t>Montants en Md d'euros courants</t>
  </si>
  <si>
    <r>
      <t>Autres régimes de salariés</t>
    </r>
    <r>
      <rPr>
        <vertAlign val="superscript"/>
        <sz val="8"/>
        <color theme="1"/>
        <rFont val="Arial"/>
        <family val="2"/>
      </rPr>
      <t>1</t>
    </r>
  </si>
  <si>
    <r>
      <t>Régimes complémentaires de salariés</t>
    </r>
    <r>
      <rPr>
        <vertAlign val="superscript"/>
        <sz val="8"/>
        <color theme="1"/>
        <rFont val="Arial"/>
        <family val="2"/>
      </rPr>
      <t>2</t>
    </r>
  </si>
  <si>
    <r>
      <t>Régimes de non-salariés</t>
    </r>
    <r>
      <rPr>
        <vertAlign val="superscript"/>
        <sz val="8"/>
        <color theme="1"/>
        <rFont val="Arial"/>
        <family val="2"/>
      </rPr>
      <t>3</t>
    </r>
  </si>
  <si>
    <r>
      <t>Intervention sociale de l'État</t>
    </r>
    <r>
      <rPr>
        <vertAlign val="superscript"/>
        <sz val="8"/>
        <color theme="1"/>
        <rFont val="Arial"/>
        <family val="2"/>
      </rPr>
      <t>4</t>
    </r>
  </si>
  <si>
    <t>Évolutions en moyenne annuelle 
(en %, euros courants)</t>
  </si>
  <si>
    <t>Évolutions en moyenne annuelle 
(en %, euros constants)</t>
  </si>
  <si>
    <t>1990-2020 (p)</t>
  </si>
  <si>
    <t>2019-2020 (p)</t>
  </si>
  <si>
    <t>Droit direct</t>
  </si>
  <si>
    <t>Droit dérivé</t>
  </si>
  <si>
    <t>Droit dérivé (échelle de gauche)</t>
  </si>
  <si>
    <t>Droit direct (échelle de gauche)</t>
  </si>
  <si>
    <t>PIB (échelle de droite)</t>
  </si>
  <si>
    <t>Pensions de retraite</t>
  </si>
  <si>
    <t>Norvège</t>
  </si>
  <si>
    <t>Slovenie</t>
  </si>
  <si>
    <t>pour ndbd : indiquer 10 % dans la zone bleue pour l'année 1990</t>
  </si>
  <si>
    <t>Tableau 1. Masses des pensions de retraite</t>
  </si>
  <si>
    <r>
      <t>Note &gt;</t>
    </r>
    <r>
      <rPr>
        <sz val="8"/>
        <color theme="1"/>
        <rFont val="Arial"/>
        <family val="2"/>
      </rPr>
      <t xml:space="preserve"> Les pensions retenues sont exclusivement versées par des régimes français ; aucune pension de retraite versée par un régime étranger n’est prise en compte dans les CPS. Les prestations retenues ici sont les pensions de retraite (y compris majoration pour les parents de trois enfants ou plus mais hors majoration pour l’assistance d’une tierce personne) des régimes légalement obligatoires (régimes de base et complémentaires) ; elles n’incluent donc pas les prestations de retraite supplémentaire et d’épargne retraite.
</t>
    </r>
    <r>
      <rPr>
        <b/>
        <sz val="8"/>
        <color theme="1"/>
        <rFont val="Arial"/>
        <family val="2"/>
      </rPr>
      <t>Lecture &gt;</t>
    </r>
    <r>
      <rPr>
        <sz val="8"/>
        <color theme="1"/>
        <rFont val="Arial"/>
        <family val="2"/>
      </rPr>
      <t xml:space="preserve"> En 2020, les masses de pensions de retraites versées atteignent 332 milliards d’euros, soit 14,4 % du produit intérieur brut (PIB). Elles augmentent de 2,0 % par rapport à 2019 (en euros courants). Corrigée de l’inflation de 2020, l’augmentation est moindre et s’élève à 1,5 % (en euros constants).
</t>
    </r>
    <r>
      <rPr>
        <b/>
        <sz val="8"/>
        <color theme="1"/>
        <rFont val="Arial"/>
        <family val="2"/>
      </rPr>
      <t>Champ &gt;</t>
    </r>
    <r>
      <rPr>
        <sz val="8"/>
        <color theme="1"/>
        <rFont val="Arial"/>
        <family val="2"/>
      </rPr>
      <t xml:space="preserve"> Régimes légalement obligatoires français.
</t>
    </r>
    <r>
      <rPr>
        <b/>
        <sz val="8"/>
        <color theme="1"/>
        <rFont val="Arial"/>
        <family val="2"/>
      </rPr>
      <t>Source &gt;</t>
    </r>
    <r>
      <rPr>
        <sz val="8"/>
        <color theme="1"/>
        <rFont val="Arial"/>
        <family val="2"/>
      </rPr>
      <t xml:space="preserve"> DREES, CPS, données semi-définitives pour 2019 et provisoires pour 2020.</t>
    </r>
  </si>
  <si>
    <r>
      <t>Lecture &gt;</t>
    </r>
    <r>
      <rPr>
        <sz val="8"/>
        <rFont val="Arial"/>
        <family val="2"/>
      </rPr>
      <t xml:space="preserve"> En 2020, la part des pensions de retraite dans le PIB atteint 14,4 %, contre 13,3 % en 2019. 
</t>
    </r>
    <r>
      <rPr>
        <b/>
        <sz val="8"/>
        <rFont val="Arial"/>
        <family val="2"/>
      </rPr>
      <t>Champ &gt;</t>
    </r>
    <r>
      <rPr>
        <sz val="8"/>
        <rFont val="Arial"/>
        <family val="2"/>
      </rPr>
      <t xml:space="preserve"> Régimes légalement obligatoires français.
</t>
    </r>
    <r>
      <rPr>
        <b/>
        <sz val="8"/>
        <rFont val="Arial"/>
        <family val="2"/>
      </rPr>
      <t>Source &gt;</t>
    </r>
    <r>
      <rPr>
        <sz val="8"/>
        <rFont val="Arial"/>
        <family val="2"/>
      </rPr>
      <t xml:space="preserve"> DREES, CPS, données semi-définitives pour 2019 et provisoires pour 2020.</t>
    </r>
  </si>
  <si>
    <r>
      <t xml:space="preserve">1. MSA salariés, CNRACL, CRPRATP, CPRPSNCF, etc., y compris régimes directs d’employeurs (notamment les agents de l’État).
2. Agirc-Arrco, Ircantec, etc.
3. MSA non-salariés, CNAVPL, CNBF, SSI jusqu’en 2017, etc.
4. Dans cet agrégat est repris uniquement le régime d’intervention sociale de l’État, qui verse notamment les retraites du combattant et les pensions militaires d’invalidité versées aux ayants droit.
</t>
    </r>
    <r>
      <rPr>
        <b/>
        <sz val="8"/>
        <color theme="1"/>
        <rFont val="Arial"/>
        <family val="2"/>
      </rPr>
      <t>Note &gt;</t>
    </r>
    <r>
      <rPr>
        <sz val="8"/>
        <color theme="1"/>
        <rFont val="Arial"/>
        <family val="2"/>
      </rPr>
      <t xml:space="preserve"> À partir de 2018, le régime général prend en compte la fusion entre la CNAV et la SSI, ce qui provoque une baisse de la part des dépenses versées par les régimes de non-salariés (-2,3 points entre 2017 et 2018) et une hausse symétrique de la part versée par le régime général.
</t>
    </r>
    <r>
      <rPr>
        <b/>
        <sz val="8"/>
        <color theme="1"/>
        <rFont val="Arial"/>
        <family val="2"/>
      </rPr>
      <t>Champ &gt;</t>
    </r>
    <r>
      <rPr>
        <sz val="8"/>
        <color theme="1"/>
        <rFont val="Arial"/>
        <family val="2"/>
      </rPr>
      <t xml:space="preserve"> Régimes légalement obligatoires français.
</t>
    </r>
    <r>
      <rPr>
        <b/>
        <sz val="8"/>
        <color theme="1"/>
        <rFont val="Arial"/>
        <family val="2"/>
      </rPr>
      <t>Source &gt;</t>
    </r>
    <r>
      <rPr>
        <sz val="8"/>
        <color theme="1"/>
        <rFont val="Arial"/>
        <family val="2"/>
      </rPr>
      <t xml:space="preserve"> DREES, CPS, données semi-définitives pour 2019 et provisoires pour 2020.</t>
    </r>
  </si>
  <si>
    <r>
      <rPr>
        <b/>
        <sz val="8"/>
        <color theme="1"/>
        <rFont val="Arial"/>
        <family val="2"/>
      </rPr>
      <t>Note &gt;</t>
    </r>
    <r>
      <rPr>
        <sz val="8"/>
        <color theme="1"/>
        <rFont val="Arial"/>
        <family val="2"/>
      </rPr>
      <t xml:space="preserve"> Les données 2020 des pays de l’Union européennes absentes de ce graphique ne sont pas encore disponibles. Le champ de ces comparaisons internationales est un peu plus large que celui des graphiques 1 et 2.
</t>
    </r>
    <r>
      <rPr>
        <b/>
        <sz val="8"/>
        <color theme="1"/>
        <rFont val="Arial"/>
        <family val="2"/>
      </rPr>
      <t>Champ &gt;</t>
    </r>
    <r>
      <rPr>
        <sz val="8"/>
        <color theme="1"/>
        <rFont val="Arial"/>
        <family val="2"/>
      </rPr>
      <t xml:space="preserve"> Tous les régimes (privés et publics, obligatoires et facultatifs) nationaux.
</t>
    </r>
    <r>
      <rPr>
        <b/>
        <sz val="8"/>
        <color theme="1"/>
        <rFont val="Arial"/>
        <family val="2"/>
      </rPr>
      <t>Source &gt;</t>
    </r>
    <r>
      <rPr>
        <sz val="8"/>
        <color theme="1"/>
        <rFont val="Arial"/>
        <family val="2"/>
      </rPr>
      <t xml:space="preserve"> Eurostat, Sespros.</t>
    </r>
  </si>
  <si>
    <t>Graphique encadré 1. Prestations du risque vieillesse-survie en Europe en 2020</t>
  </si>
  <si>
    <t>En milliards d'euros courants</t>
  </si>
  <si>
    <t>En % du PIB</t>
  </si>
  <si>
    <t xml:space="preserve">en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</si>
</sst>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5" x14ac:knownFonts="1">
    <font>
      <sz val="11"/>
      <color theme="1"/>
      <name val="Calibri"/>
      <family val="2"/>
      <scheme val="minor"/>
    </font>
    <font>
      <b/>
      <sz val="8"/>
      <name val="Arial"/>
      <family val="2"/>
    </font>
    <font>
      <sz val="8"/>
      <color theme="1"/>
      <name val="Arial"/>
      <family val="2"/>
    </font>
    <font>
      <b/>
      <sz val="8"/>
      <color theme="1"/>
      <name val="Arial"/>
      <family val="2"/>
    </font>
    <font>
      <sz val="8"/>
      <name val="Arial"/>
      <family val="2"/>
    </font>
    <font>
      <sz val="10"/>
      <name val="Arial"/>
      <family val="2"/>
    </font>
    <font>
      <sz val="10"/>
      <color theme="1"/>
      <name val="Arial"/>
      <family val="2"/>
    </font>
    <font>
      <sz val="8"/>
      <color rgb="FFFF0000"/>
      <name val="Arial"/>
      <family val="2"/>
    </font>
    <font>
      <b/>
      <sz val="8"/>
      <color rgb="FFFF0000"/>
      <name val="Arial"/>
      <family val="2"/>
    </font>
    <font>
      <sz val="8"/>
      <color theme="0"/>
      <name val="Arial"/>
      <family val="2"/>
    </font>
    <font>
      <b/>
      <sz val="8"/>
      <color rgb="FFC00000"/>
      <name val="Arial"/>
      <family val="2"/>
    </font>
    <font>
      <sz val="8"/>
      <color theme="1"/>
      <name val="Marianne"/>
    </font>
    <font>
      <sz val="11"/>
      <color theme="1"/>
      <name val="Marianne"/>
    </font>
    <font>
      <vertAlign val="superscript"/>
      <sz val="8"/>
      <color theme="1"/>
      <name val="Arial"/>
      <family val="2"/>
    </font>
    <font>
      <i/>
      <sz val="6.5"/>
      <color theme="1"/>
      <name val="Marianne Light"/>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right/>
      <top/>
      <bottom style="hair">
        <color auto="1"/>
      </bottom>
      <diagonal/>
    </border>
    <border>
      <left style="hair">
        <color auto="1"/>
      </left>
      <right style="hair">
        <color auto="1"/>
      </right>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s>
  <cellStyleXfs count="3">
    <xf numFmtId="0" fontId="0" fillId="0" borderId="0"/>
    <xf numFmtId="0" fontId="5" fillId="0" borderId="0"/>
    <xf numFmtId="0" fontId="6" fillId="0" borderId="0"/>
  </cellStyleXfs>
  <cellXfs count="122">
    <xf numFmtId="0" fontId="0" fillId="0" borderId="0" xfId="0"/>
    <xf numFmtId="0" fontId="2" fillId="2" borderId="0" xfId="0" applyFont="1" applyFill="1"/>
    <xf numFmtId="0" fontId="8" fillId="0" borderId="0" xfId="0" applyFont="1" applyFill="1"/>
    <xf numFmtId="0" fontId="7" fillId="0" borderId="0" xfId="0" applyFont="1" applyFill="1"/>
    <xf numFmtId="0" fontId="3" fillId="0" borderId="0" xfId="0" applyFont="1" applyFill="1" applyBorder="1" applyAlignment="1"/>
    <xf numFmtId="0" fontId="3" fillId="0" borderId="0" xfId="0" applyFont="1" applyFill="1" applyBorder="1" applyAlignment="1">
      <alignment vertical="center"/>
    </xf>
    <xf numFmtId="4" fontId="2" fillId="0" borderId="10"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Fill="1"/>
    <xf numFmtId="4" fontId="2" fillId="0" borderId="11" xfId="0" applyNumberFormat="1" applyFont="1" applyFill="1" applyBorder="1" applyAlignment="1">
      <alignment horizontal="left" vertical="center" wrapText="1"/>
    </xf>
    <xf numFmtId="0" fontId="10" fillId="0" borderId="0" xfId="0" applyFont="1" applyAlignment="1">
      <alignment vertical="center"/>
    </xf>
    <xf numFmtId="4" fontId="2" fillId="2" borderId="0" xfId="0" applyNumberFormat="1" applyFont="1" applyFill="1" applyBorder="1"/>
    <xf numFmtId="0" fontId="3" fillId="0" borderId="0" xfId="0" applyFont="1" applyFill="1" applyBorder="1" applyAlignment="1">
      <alignment horizontal="left" vertical="top"/>
    </xf>
    <xf numFmtId="0" fontId="2" fillId="0" borderId="3" xfId="0" applyFont="1" applyFill="1" applyBorder="1"/>
    <xf numFmtId="0" fontId="4" fillId="0" borderId="3" xfId="1" applyFont="1" applyFill="1" applyBorder="1"/>
    <xf numFmtId="0" fontId="3" fillId="0" borderId="0" xfId="0" applyFont="1" applyFill="1"/>
    <xf numFmtId="0" fontId="2" fillId="0" borderId="0" xfId="0" applyFont="1" applyFill="1" applyBorder="1"/>
    <xf numFmtId="0" fontId="2" fillId="0" borderId="14" xfId="0" applyFont="1" applyFill="1" applyBorder="1"/>
    <xf numFmtId="0" fontId="4" fillId="0" borderId="14" xfId="1" applyFont="1" applyFill="1" applyBorder="1"/>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0" xfId="0" applyFont="1" applyFill="1" applyAlignment="1">
      <alignment horizontal="center" vertical="center"/>
    </xf>
    <xf numFmtId="0" fontId="3" fillId="0" borderId="3" xfId="0" applyFont="1" applyFill="1" applyBorder="1" applyAlignment="1">
      <alignment horizontal="left"/>
    </xf>
    <xf numFmtId="0" fontId="2" fillId="0" borderId="14" xfId="0" applyFont="1" applyFill="1" applyBorder="1" applyAlignment="1">
      <alignment horizontal="center"/>
    </xf>
    <xf numFmtId="0" fontId="3" fillId="0" borderId="4" xfId="0" applyFont="1" applyFill="1" applyBorder="1" applyAlignment="1">
      <alignment horizontal="center"/>
    </xf>
    <xf numFmtId="0" fontId="2" fillId="0" borderId="0" xfId="0" applyFont="1" applyFill="1" applyAlignment="1">
      <alignment horizontal="center"/>
    </xf>
    <xf numFmtId="164" fontId="4" fillId="0" borderId="4" xfId="1" applyNumberFormat="1" applyFont="1" applyFill="1" applyBorder="1" applyAlignment="1">
      <alignment horizontal="right" indent="3"/>
    </xf>
    <xf numFmtId="0" fontId="3" fillId="0" borderId="5" xfId="0" applyFont="1" applyFill="1" applyBorder="1" applyAlignment="1">
      <alignment horizontal="center"/>
    </xf>
    <xf numFmtId="164" fontId="4" fillId="0" borderId="5" xfId="1" applyNumberFormat="1" applyFont="1" applyFill="1" applyBorder="1" applyAlignment="1">
      <alignment horizontal="right" indent="3"/>
    </xf>
    <xf numFmtId="0" fontId="3" fillId="2" borderId="5" xfId="0" applyFont="1" applyFill="1" applyBorder="1" applyAlignment="1">
      <alignment horizontal="center" vertical="center" wrapText="1"/>
    </xf>
    <xf numFmtId="4" fontId="2" fillId="2" borderId="5" xfId="0" applyNumberFormat="1" applyFont="1" applyFill="1" applyBorder="1"/>
    <xf numFmtId="164" fontId="2" fillId="2" borderId="0" xfId="0" applyNumberFormat="1" applyFont="1" applyFill="1" applyBorder="1"/>
    <xf numFmtId="164" fontId="2" fillId="2" borderId="5" xfId="0" applyNumberFormat="1" applyFont="1" applyFill="1" applyBorder="1" applyAlignment="1">
      <alignment horizontal="right" indent="4"/>
    </xf>
    <xf numFmtId="0" fontId="3" fillId="0" borderId="9" xfId="0" applyFont="1" applyFill="1" applyBorder="1" applyAlignment="1">
      <alignment horizontal="left" vertical="center" wrapText="1"/>
    </xf>
    <xf numFmtId="0" fontId="7" fillId="0" borderId="0" xfId="0" applyFont="1" applyFill="1" applyAlignment="1">
      <alignment horizontal="center" vertical="center"/>
    </xf>
    <xf numFmtId="0" fontId="3" fillId="0" borderId="0" xfId="0" applyFont="1" applyFill="1" applyBorder="1" applyAlignment="1">
      <alignment horizontal="center" vertical="center"/>
    </xf>
    <xf numFmtId="165" fontId="2" fillId="0" borderId="0" xfId="0" applyNumberFormat="1" applyFont="1" applyFill="1" applyAlignment="1">
      <alignment horizontal="center" vertical="center"/>
    </xf>
    <xf numFmtId="165" fontId="9" fillId="0" borderId="0" xfId="0" applyNumberFormat="1" applyFont="1" applyFill="1" applyAlignment="1">
      <alignment horizontal="center" vertical="center"/>
    </xf>
    <xf numFmtId="49" fontId="3" fillId="2" borderId="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5" xfId="0" applyNumberFormat="1" applyFont="1" applyFill="1" applyBorder="1"/>
    <xf numFmtId="164" fontId="3" fillId="2" borderId="5" xfId="0" applyNumberFormat="1" applyFont="1" applyFill="1" applyBorder="1" applyAlignment="1">
      <alignment horizontal="right" indent="4"/>
    </xf>
    <xf numFmtId="4" fontId="2" fillId="2" borderId="0" xfId="0" applyNumberFormat="1" applyFont="1" applyFill="1" applyBorder="1" applyAlignment="1">
      <alignment vertical="top" wrapText="1"/>
    </xf>
    <xf numFmtId="0" fontId="2" fillId="0" borderId="0" xfId="0" applyFont="1" applyAlignment="1">
      <alignment vertical="center"/>
    </xf>
    <xf numFmtId="0" fontId="1" fillId="0" borderId="0" xfId="0" applyFont="1" applyBorder="1" applyAlignment="1">
      <alignment horizontal="left" vertical="center"/>
    </xf>
    <xf numFmtId="0" fontId="2" fillId="2" borderId="0" xfId="0" applyFont="1" applyFill="1" applyBorder="1" applyAlignment="1">
      <alignment horizontal="right" vertical="center"/>
    </xf>
    <xf numFmtId="0" fontId="2" fillId="0" borderId="7" xfId="0" applyFont="1" applyFill="1" applyBorder="1" applyAlignment="1">
      <alignment vertical="center"/>
    </xf>
    <xf numFmtId="3" fontId="2" fillId="2" borderId="0" xfId="0" applyNumberFormat="1" applyFont="1" applyFill="1" applyBorder="1" applyAlignment="1">
      <alignment horizontal="right" vertical="center" indent="2"/>
    </xf>
    <xf numFmtId="3" fontId="2" fillId="2" borderId="2" xfId="0" applyNumberFormat="1" applyFont="1" applyFill="1" applyBorder="1" applyAlignment="1">
      <alignment horizontal="right" vertical="center" indent="2"/>
    </xf>
    <xf numFmtId="3" fontId="2" fillId="2" borderId="7" xfId="0" applyNumberFormat="1" applyFont="1" applyFill="1" applyBorder="1" applyAlignment="1">
      <alignment horizontal="right" vertical="center" indent="2"/>
    </xf>
    <xf numFmtId="0" fontId="2" fillId="2" borderId="2" xfId="0" applyFont="1" applyFill="1" applyBorder="1" applyAlignment="1">
      <alignment vertical="center"/>
    </xf>
    <xf numFmtId="0" fontId="3" fillId="2" borderId="5" xfId="0" applyFont="1" applyFill="1" applyBorder="1" applyAlignment="1">
      <alignment vertical="center"/>
    </xf>
    <xf numFmtId="3" fontId="3" fillId="2" borderId="5" xfId="0" applyNumberFormat="1" applyFont="1" applyFill="1" applyBorder="1" applyAlignment="1">
      <alignment horizontal="right" vertical="center" indent="2"/>
    </xf>
    <xf numFmtId="0" fontId="3" fillId="2" borderId="0" xfId="0" applyFont="1" applyFill="1" applyBorder="1" applyAlignment="1">
      <alignment vertical="center"/>
    </xf>
    <xf numFmtId="3" fontId="3" fillId="2" borderId="0" xfId="0" applyNumberFormat="1" applyFont="1" applyFill="1" applyBorder="1" applyAlignment="1">
      <alignment horizontal="right" vertical="center" indent="1"/>
    </xf>
    <xf numFmtId="0" fontId="11" fillId="0" borderId="0" xfId="0" applyFont="1" applyBorder="1" applyAlignment="1">
      <alignment horizontal="left"/>
    </xf>
    <xf numFmtId="0" fontId="12" fillId="0" borderId="0" xfId="0" applyFont="1"/>
    <xf numFmtId="0" fontId="2" fillId="0" borderId="9" xfId="0" applyFont="1" applyFill="1" applyBorder="1" applyAlignment="1">
      <alignment vertical="center"/>
    </xf>
    <xf numFmtId="0" fontId="2" fillId="2" borderId="10" xfId="0" applyFont="1" applyFill="1" applyBorder="1" applyAlignment="1">
      <alignment vertical="center"/>
    </xf>
    <xf numFmtId="165" fontId="3" fillId="0" borderId="9" xfId="0" applyNumberFormat="1" applyFont="1" applyBorder="1" applyAlignment="1">
      <alignment horizontal="right" vertical="center" indent="2"/>
    </xf>
    <xf numFmtId="165" fontId="3" fillId="0" borderId="7" xfId="0" applyNumberFormat="1" applyFont="1" applyBorder="1" applyAlignment="1">
      <alignment horizontal="right" vertical="center" indent="2"/>
    </xf>
    <xf numFmtId="165" fontId="3" fillId="0" borderId="6" xfId="0" applyNumberFormat="1" applyFont="1" applyBorder="1" applyAlignment="1">
      <alignment horizontal="right" vertical="center" indent="2"/>
    </xf>
    <xf numFmtId="165" fontId="2" fillId="0" borderId="10" xfId="0" applyNumberFormat="1" applyFont="1" applyBorder="1" applyAlignment="1">
      <alignment horizontal="right" vertical="center" indent="2"/>
    </xf>
    <xf numFmtId="165" fontId="2" fillId="0" borderId="2" xfId="0" applyNumberFormat="1" applyFont="1" applyBorder="1" applyAlignment="1">
      <alignment horizontal="right" vertical="center" indent="2"/>
    </xf>
    <xf numFmtId="165" fontId="2" fillId="0" borderId="0" xfId="0" applyNumberFormat="1" applyFont="1" applyBorder="1" applyAlignment="1">
      <alignment horizontal="right" vertical="center" indent="2"/>
    </xf>
    <xf numFmtId="165" fontId="2" fillId="0" borderId="11" xfId="0" applyNumberFormat="1" applyFont="1" applyBorder="1" applyAlignment="1">
      <alignment horizontal="right" vertical="center" indent="2"/>
    </xf>
    <xf numFmtId="165" fontId="2" fillId="0" borderId="8" xfId="0" applyNumberFormat="1" applyFont="1" applyBorder="1" applyAlignment="1">
      <alignment horizontal="right" vertical="center" indent="2"/>
    </xf>
    <xf numFmtId="165" fontId="2" fillId="0" borderId="1" xfId="0" applyNumberFormat="1" applyFont="1" applyBorder="1" applyAlignment="1">
      <alignment horizontal="right" vertical="center" indent="2"/>
    </xf>
    <xf numFmtId="165" fontId="3" fillId="0" borderId="13" xfId="0" applyNumberFormat="1" applyFont="1" applyBorder="1" applyAlignment="1">
      <alignment horizontal="right" vertical="center" indent="2"/>
    </xf>
    <xf numFmtId="165" fontId="2" fillId="0" borderId="14" xfId="0" applyNumberFormat="1" applyFont="1" applyBorder="1" applyAlignment="1">
      <alignment horizontal="right" vertical="center" indent="2"/>
    </xf>
    <xf numFmtId="165" fontId="2" fillId="0" borderId="15" xfId="0" applyNumberFormat="1" applyFont="1" applyBorder="1" applyAlignment="1">
      <alignment horizontal="right" vertical="center" indent="2"/>
    </xf>
    <xf numFmtId="0" fontId="14" fillId="0" borderId="0" xfId="0" applyFont="1"/>
    <xf numFmtId="0" fontId="14" fillId="0" borderId="0" xfId="0" applyFont="1" applyAlignment="1">
      <alignment vertical="center"/>
    </xf>
    <xf numFmtId="0" fontId="1" fillId="0" borderId="3" xfId="1" applyFont="1" applyFill="1" applyBorder="1"/>
    <xf numFmtId="3" fontId="1" fillId="0" borderId="5" xfId="1" applyNumberFormat="1" applyFont="1" applyFill="1" applyBorder="1" applyAlignment="1">
      <alignment horizontal="right" indent="1"/>
    </xf>
    <xf numFmtId="3" fontId="1" fillId="0" borderId="5" xfId="1" applyNumberFormat="1" applyFont="1" applyFill="1" applyBorder="1" applyAlignment="1">
      <alignment horizontal="right" indent="2"/>
    </xf>
    <xf numFmtId="3" fontId="1" fillId="0" borderId="12" xfId="1" applyNumberFormat="1" applyFont="1" applyFill="1" applyBorder="1" applyAlignment="1">
      <alignment horizontal="right" indent="2"/>
    </xf>
    <xf numFmtId="3" fontId="4" fillId="0" borderId="5" xfId="1" applyNumberFormat="1" applyFont="1" applyFill="1" applyBorder="1" applyAlignment="1">
      <alignment horizontal="right" indent="1"/>
    </xf>
    <xf numFmtId="3" fontId="4" fillId="0" borderId="5" xfId="1" applyNumberFormat="1" applyFont="1" applyFill="1" applyBorder="1" applyAlignment="1">
      <alignment horizontal="right" indent="2"/>
    </xf>
    <xf numFmtId="3" fontId="4" fillId="0" borderId="12" xfId="1" applyNumberFormat="1" applyFont="1" applyFill="1" applyBorder="1" applyAlignment="1">
      <alignment horizontal="right" indent="2"/>
    </xf>
    <xf numFmtId="3" fontId="2" fillId="0" borderId="5" xfId="2" applyNumberFormat="1" applyFont="1" applyFill="1" applyBorder="1" applyAlignment="1">
      <alignment horizontal="right" indent="1"/>
    </xf>
    <xf numFmtId="3" fontId="2" fillId="0" borderId="5" xfId="2" applyNumberFormat="1" applyFont="1" applyFill="1" applyBorder="1" applyAlignment="1">
      <alignment horizontal="right" indent="2"/>
    </xf>
    <xf numFmtId="3" fontId="2" fillId="0" borderId="12" xfId="2" applyNumberFormat="1" applyFont="1" applyFill="1" applyBorder="1" applyAlignment="1">
      <alignment horizontal="right" indent="2"/>
    </xf>
    <xf numFmtId="0" fontId="8" fillId="3" borderId="0" xfId="0" applyFont="1" applyFill="1" applyAlignment="1">
      <alignment vertical="center"/>
    </xf>
    <xf numFmtId="0" fontId="2" fillId="0" borderId="0" xfId="0" applyFont="1" applyFill="1" applyAlignment="1">
      <alignment vertical="center"/>
    </xf>
    <xf numFmtId="0" fontId="7"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0" xfId="0" applyFont="1" applyFill="1" applyBorder="1" applyAlignment="1">
      <alignment horizontal="left" vertical="top"/>
    </xf>
    <xf numFmtId="0" fontId="1" fillId="0" borderId="0" xfId="0" applyFont="1" applyFill="1" applyBorder="1" applyAlignment="1">
      <alignment horizontal="left" wrapText="1"/>
    </xf>
    <xf numFmtId="0" fontId="4" fillId="0" borderId="0" xfId="0" applyFont="1" applyFill="1" applyBorder="1" applyAlignment="1">
      <alignment horizontal="left"/>
    </xf>
    <xf numFmtId="0" fontId="1" fillId="0" borderId="0" xfId="0" applyFont="1" applyBorder="1" applyAlignment="1">
      <alignment horizontal="left" vertical="center"/>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xf>
    <xf numFmtId="4" fontId="2" fillId="2" borderId="0" xfId="0" applyNumberFormat="1" applyFont="1" applyFill="1" applyBorder="1" applyAlignment="1">
      <alignment horizontal="left" vertical="top" wrapText="1"/>
    </xf>
    <xf numFmtId="0" fontId="3" fillId="0" borderId="0" xfId="0" applyFont="1" applyFill="1" applyBorder="1" applyAlignment="1">
      <alignment horizontal="left" wrapText="1"/>
    </xf>
    <xf numFmtId="0" fontId="2" fillId="0" borderId="0" xfId="0" applyFont="1" applyFill="1" applyBorder="1" applyAlignment="1">
      <alignment horizontal="left"/>
    </xf>
    <xf numFmtId="0" fontId="2" fillId="0" borderId="0" xfId="0" applyFont="1" applyFill="1" applyAlignment="1">
      <alignment horizontal="right"/>
    </xf>
    <xf numFmtId="0" fontId="2" fillId="0" borderId="0" xfId="0" applyFont="1" applyFill="1" applyBorder="1" applyAlignment="1">
      <alignment horizontal="right"/>
    </xf>
    <xf numFmtId="0" fontId="2" fillId="0" borderId="1" xfId="0" applyFont="1" applyBorder="1"/>
    <xf numFmtId="49" fontId="3" fillId="0" borderId="5"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4" xfId="0" applyNumberFormat="1" applyFont="1" applyBorder="1" applyAlignment="1">
      <alignment horizontal="center" vertical="center"/>
    </xf>
    <xf numFmtId="9" fontId="2" fillId="0" borderId="10" xfId="0" applyNumberFormat="1" applyFont="1" applyBorder="1" applyAlignment="1">
      <alignment horizontal="center" vertical="center"/>
    </xf>
    <xf numFmtId="0" fontId="3" fillId="0" borderId="5" xfId="0" applyFont="1" applyBorder="1"/>
    <xf numFmtId="9" fontId="3" fillId="0" borderId="5" xfId="0" applyNumberFormat="1" applyFont="1" applyBorder="1" applyAlignment="1">
      <alignment horizontal="center"/>
    </xf>
    <xf numFmtId="0" fontId="2" fillId="2" borderId="0" xfId="0" applyFont="1" applyFill="1" applyAlignment="1">
      <alignment horizontal="right"/>
    </xf>
    <xf numFmtId="9" fontId="2" fillId="0" borderId="2" xfId="0" applyNumberFormat="1" applyFont="1" applyBorder="1" applyAlignment="1">
      <alignment horizontal="left" indent="4"/>
    </xf>
    <xf numFmtId="9" fontId="2" fillId="0" borderId="14" xfId="0" applyNumberFormat="1" applyFont="1" applyBorder="1" applyAlignment="1">
      <alignment horizontal="left" indent="4"/>
    </xf>
    <xf numFmtId="9" fontId="3" fillId="0" borderId="5" xfId="0" applyNumberFormat="1" applyFont="1" applyBorder="1" applyAlignment="1">
      <alignment horizontal="left" indent="3"/>
    </xf>
    <xf numFmtId="9" fontId="3" fillId="0" borderId="4" xfId="0" applyNumberFormat="1" applyFont="1" applyBorder="1" applyAlignment="1">
      <alignment horizontal="left" indent="3"/>
    </xf>
  </cellXfs>
  <cellStyles count="3">
    <cellStyle name="Normal" xfId="0" builtinId="0"/>
    <cellStyle name="Normal 3 2" xfId="2"/>
    <cellStyle name="Normal 4 2" xfId="1"/>
  </cellStyles>
  <dxfs count="0"/>
  <tableStyles count="0" defaultTableStyle="TableStyleMedium2" defaultPivotStyle="PivotStyleLight16"/>
  <colors>
    <mruColors>
      <color rgb="FF66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1:U15"/>
  <sheetViews>
    <sheetView showGridLines="0" tabSelected="1" workbookViewId="0"/>
  </sheetViews>
  <sheetFormatPr baseColWidth="10" defaultColWidth="10.83203125" defaultRowHeight="11" x14ac:dyDescent="0.2"/>
  <cols>
    <col min="1" max="1" width="2.6640625" style="27" customWidth="1"/>
    <col min="2" max="2" width="26" style="27" customWidth="1"/>
    <col min="3" max="6" width="7.5" style="27" bestFit="1" customWidth="1"/>
    <col min="7" max="7" width="9.5" style="27" bestFit="1" customWidth="1"/>
    <col min="8" max="8" width="11" style="27" bestFit="1" customWidth="1"/>
    <col min="9" max="9" width="8.5" style="27" bestFit="1" customWidth="1"/>
    <col min="10" max="11" width="11" style="27" bestFit="1" customWidth="1"/>
    <col min="12" max="12" width="8.5" style="27" bestFit="1" customWidth="1"/>
    <col min="13" max="13" width="11" style="27" bestFit="1" customWidth="1"/>
    <col min="14" max="16384" width="10.83203125" style="27"/>
  </cols>
  <sheetData>
    <row r="1" spans="2:21" ht="13.5" customHeight="1" x14ac:dyDescent="0.2"/>
    <row r="2" spans="2:21" ht="16.5" customHeight="1" x14ac:dyDescent="0.2">
      <c r="B2" s="95" t="s">
        <v>51</v>
      </c>
      <c r="C2" s="95"/>
      <c r="D2" s="95"/>
      <c r="E2" s="95"/>
      <c r="F2" s="95"/>
      <c r="G2" s="95"/>
      <c r="H2" s="95"/>
      <c r="I2" s="95"/>
      <c r="J2" s="95"/>
      <c r="K2" s="95"/>
      <c r="L2" s="95"/>
      <c r="M2" s="95"/>
      <c r="O2" s="40"/>
      <c r="P2" s="40"/>
      <c r="Q2" s="40"/>
      <c r="R2" s="40"/>
      <c r="S2" s="40"/>
    </row>
    <row r="3" spans="2:21" ht="16.5" customHeight="1" x14ac:dyDescent="0.2">
      <c r="B3" s="94"/>
      <c r="C3" s="94"/>
      <c r="D3" s="94"/>
      <c r="E3" s="94"/>
      <c r="F3" s="94"/>
      <c r="G3" s="94"/>
      <c r="H3" s="94"/>
      <c r="I3" s="94"/>
      <c r="J3" s="94"/>
      <c r="K3" s="94"/>
      <c r="L3" s="94"/>
      <c r="M3" s="94"/>
      <c r="O3" s="40"/>
      <c r="P3" s="40"/>
      <c r="Q3" s="40"/>
      <c r="R3" s="40"/>
      <c r="S3" s="40"/>
    </row>
    <row r="4" spans="2:21" ht="52.5" customHeight="1" x14ac:dyDescent="0.2">
      <c r="C4" s="96" t="s">
        <v>0</v>
      </c>
      <c r="D4" s="97"/>
      <c r="E4" s="97"/>
      <c r="F4" s="98"/>
      <c r="G4" s="8" t="s">
        <v>3</v>
      </c>
      <c r="H4" s="97" t="s">
        <v>38</v>
      </c>
      <c r="I4" s="97"/>
      <c r="J4" s="97"/>
      <c r="K4" s="96" t="s">
        <v>39</v>
      </c>
      <c r="L4" s="97"/>
      <c r="M4" s="98"/>
      <c r="O4" s="40"/>
    </row>
    <row r="5" spans="2:21" x14ac:dyDescent="0.2">
      <c r="B5" s="41"/>
      <c r="C5" s="9">
        <v>1990</v>
      </c>
      <c r="D5" s="7">
        <v>2018</v>
      </c>
      <c r="E5" s="7">
        <v>2019</v>
      </c>
      <c r="F5" s="10" t="s">
        <v>31</v>
      </c>
      <c r="G5" s="7" t="s">
        <v>31</v>
      </c>
      <c r="H5" s="11" t="s">
        <v>40</v>
      </c>
      <c r="I5" s="7" t="s">
        <v>2</v>
      </c>
      <c r="J5" s="11" t="s">
        <v>41</v>
      </c>
      <c r="K5" s="7" t="s">
        <v>40</v>
      </c>
      <c r="L5" s="7" t="s">
        <v>2</v>
      </c>
      <c r="M5" s="7" t="s">
        <v>41</v>
      </c>
    </row>
    <row r="6" spans="2:21" ht="15" customHeight="1" x14ac:dyDescent="0.2">
      <c r="B6" s="39" t="s">
        <v>47</v>
      </c>
      <c r="C6" s="67">
        <v>105.61779999999999</v>
      </c>
      <c r="D6" s="68">
        <v>318.82346000000001</v>
      </c>
      <c r="E6" s="68">
        <v>325.29946999999999</v>
      </c>
      <c r="F6" s="69">
        <v>331.64402000000001</v>
      </c>
      <c r="G6" s="68">
        <v>14.401397392807205</v>
      </c>
      <c r="H6" s="68">
        <v>3.8877886010777907</v>
      </c>
      <c r="I6" s="69">
        <v>2.0312212909300964</v>
      </c>
      <c r="J6" s="67">
        <v>1.950372067928674</v>
      </c>
      <c r="K6" s="68">
        <v>2.3726930724493167</v>
      </c>
      <c r="L6" s="76">
        <v>0.9152701034441213</v>
      </c>
      <c r="M6" s="68">
        <v>1.4636425154225696</v>
      </c>
    </row>
    <row r="7" spans="2:21" ht="15" customHeight="1" x14ac:dyDescent="0.2">
      <c r="B7" s="6" t="s">
        <v>42</v>
      </c>
      <c r="C7" s="70">
        <v>86.279799999999994</v>
      </c>
      <c r="D7" s="71">
        <v>282.48360000000002</v>
      </c>
      <c r="E7" s="71">
        <v>288.64130999999998</v>
      </c>
      <c r="F7" s="72">
        <v>294.89120000000003</v>
      </c>
      <c r="G7" s="71">
        <v>12.805433243879349</v>
      </c>
      <c r="H7" s="71">
        <v>4.1817758722756393</v>
      </c>
      <c r="I7" s="72">
        <v>2.179846900846627</v>
      </c>
      <c r="J7" s="70">
        <v>2.1652791140672312</v>
      </c>
      <c r="K7" s="71">
        <v>2.6623928445477452</v>
      </c>
      <c r="L7" s="77">
        <v>1.0622701430325066</v>
      </c>
      <c r="M7" s="71">
        <v>1.6775235563756707</v>
      </c>
    </row>
    <row r="8" spans="2:21" ht="15" customHeight="1" x14ac:dyDescent="0.2">
      <c r="B8" s="13" t="s">
        <v>43</v>
      </c>
      <c r="C8" s="73">
        <v>19.337999999999997</v>
      </c>
      <c r="D8" s="74">
        <v>36.339860000000002</v>
      </c>
      <c r="E8" s="74">
        <v>36.658159999999995</v>
      </c>
      <c r="F8" s="75">
        <v>36.752819999999993</v>
      </c>
      <c r="G8" s="74">
        <v>1.5959641489278544</v>
      </c>
      <c r="H8" s="74">
        <v>2.163548804664206</v>
      </c>
      <c r="I8" s="75">
        <v>0.87589770571485648</v>
      </c>
      <c r="J8" s="73">
        <v>0.25822354422588845</v>
      </c>
      <c r="K8" s="74">
        <v>0.67359952316454752</v>
      </c>
      <c r="L8" s="78">
        <v>-0.22741730325102072</v>
      </c>
      <c r="M8" s="74">
        <v>-0.22042738456351518</v>
      </c>
    </row>
    <row r="9" spans="2:21" s="31" customFormat="1" ht="87" customHeight="1" x14ac:dyDescent="0.15">
      <c r="B9" s="106" t="s">
        <v>52</v>
      </c>
      <c r="C9" s="107"/>
      <c r="D9" s="107"/>
      <c r="E9" s="107"/>
      <c r="F9" s="107"/>
      <c r="G9" s="107"/>
      <c r="H9" s="107"/>
      <c r="I9" s="107"/>
      <c r="J9" s="107"/>
      <c r="K9" s="107"/>
      <c r="L9" s="107"/>
      <c r="M9" s="107"/>
    </row>
    <row r="10" spans="2:21" x14ac:dyDescent="0.2">
      <c r="O10" s="42"/>
      <c r="P10" s="42"/>
      <c r="Q10" s="42"/>
      <c r="R10" s="42"/>
      <c r="S10" s="42"/>
      <c r="T10" s="42"/>
      <c r="U10" s="42"/>
    </row>
    <row r="11" spans="2:21" x14ac:dyDescent="0.2">
      <c r="O11" s="42"/>
      <c r="P11" s="42"/>
      <c r="Q11" s="42"/>
      <c r="R11" s="42"/>
      <c r="S11" s="42"/>
      <c r="T11" s="42"/>
      <c r="U11" s="42"/>
    </row>
    <row r="12" spans="2:21" x14ac:dyDescent="0.2">
      <c r="P12" s="42"/>
      <c r="Q12" s="42"/>
      <c r="R12" s="42"/>
      <c r="S12" s="42"/>
      <c r="T12" s="42"/>
      <c r="U12" s="42"/>
    </row>
    <row r="13" spans="2:21" x14ac:dyDescent="0.2">
      <c r="P13" s="43"/>
      <c r="Q13" s="42"/>
      <c r="R13" s="42"/>
      <c r="S13" s="42"/>
      <c r="T13" s="42"/>
      <c r="U13" s="42"/>
    </row>
    <row r="14" spans="2:21" x14ac:dyDescent="0.2">
      <c r="P14" s="42"/>
      <c r="Q14" s="42"/>
      <c r="R14" s="42"/>
      <c r="S14" s="42"/>
      <c r="T14" s="42"/>
      <c r="U14" s="42"/>
    </row>
    <row r="15" spans="2:21" x14ac:dyDescent="0.2">
      <c r="P15" s="42"/>
      <c r="Q15" s="42"/>
      <c r="R15" s="42"/>
      <c r="S15" s="42"/>
      <c r="T15" s="42"/>
      <c r="U15" s="42"/>
    </row>
  </sheetData>
  <mergeCells count="5">
    <mergeCell ref="B2:M2"/>
    <mergeCell ref="C4:F4"/>
    <mergeCell ref="H4:J4"/>
    <mergeCell ref="K4:M4"/>
    <mergeCell ref="B9:M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R31"/>
  <sheetViews>
    <sheetView showGridLines="0" workbookViewId="0"/>
  </sheetViews>
  <sheetFormatPr baseColWidth="10" defaultColWidth="10.83203125" defaultRowHeight="11" x14ac:dyDescent="0.15"/>
  <cols>
    <col min="1" max="1" width="3.1640625" style="1" customWidth="1"/>
    <col min="2" max="2" width="19.5" style="1" customWidth="1"/>
    <col min="3" max="16384" width="10.83203125" style="1"/>
  </cols>
  <sheetData>
    <row r="2" spans="2:12" x14ac:dyDescent="0.15">
      <c r="B2" s="104" t="s">
        <v>56</v>
      </c>
      <c r="C2" s="104"/>
      <c r="D2" s="104"/>
      <c r="E2" s="104"/>
      <c r="F2" s="104"/>
      <c r="G2" s="104"/>
      <c r="H2" s="104"/>
    </row>
    <row r="4" spans="2:12" s="47" customFormat="1" ht="44" x14ac:dyDescent="0.2">
      <c r="B4" s="35" t="s">
        <v>5</v>
      </c>
      <c r="C4" s="35" t="s">
        <v>6</v>
      </c>
      <c r="D4" s="35" t="s">
        <v>7</v>
      </c>
      <c r="E4" s="35" t="s">
        <v>8</v>
      </c>
    </row>
    <row r="5" spans="2:12" x14ac:dyDescent="0.15">
      <c r="B5" s="36" t="s">
        <v>9</v>
      </c>
      <c r="C5" s="38">
        <v>4.1181006264288644</v>
      </c>
      <c r="D5" s="38">
        <v>0.33101768292533196</v>
      </c>
      <c r="E5" s="38">
        <f>SUM(C5:D5)</f>
        <v>4.4491183093541959</v>
      </c>
    </row>
    <row r="6" spans="2:12" x14ac:dyDescent="0.15">
      <c r="B6" s="36" t="s">
        <v>10</v>
      </c>
      <c r="C6" s="38">
        <v>7.4244392992943622</v>
      </c>
      <c r="D6" s="38">
        <v>5.2122251710721504E-2</v>
      </c>
      <c r="E6" s="38">
        <f t="shared" ref="E6:E25" si="0">SUM(C6:D6)</f>
        <v>7.4765615510050836</v>
      </c>
    </row>
    <row r="7" spans="2:12" x14ac:dyDescent="0.15">
      <c r="B7" s="36" t="s">
        <v>11</v>
      </c>
      <c r="C7" s="38">
        <v>7.3817789819281803</v>
      </c>
      <c r="D7" s="38">
        <v>0.39107106992224483</v>
      </c>
      <c r="E7" s="38">
        <f t="shared" si="0"/>
        <v>7.7728500518504253</v>
      </c>
    </row>
    <row r="8" spans="2:12" x14ac:dyDescent="0.15">
      <c r="B8" s="36" t="s">
        <v>12</v>
      </c>
      <c r="C8" s="38">
        <v>7.786611945183064</v>
      </c>
      <c r="D8" s="38">
        <v>0.24096001227244834</v>
      </c>
      <c r="E8" s="38">
        <f t="shared" si="0"/>
        <v>8.0275719574555122</v>
      </c>
    </row>
    <row r="9" spans="2:12" x14ac:dyDescent="0.15">
      <c r="B9" s="36" t="s">
        <v>16</v>
      </c>
      <c r="C9" s="38">
        <v>7.4941875899312906</v>
      </c>
      <c r="D9" s="38">
        <v>0.82152787116785542</v>
      </c>
      <c r="E9" s="38">
        <f t="shared" si="0"/>
        <v>8.3157154610991455</v>
      </c>
    </row>
    <row r="10" spans="2:12" x14ac:dyDescent="0.15">
      <c r="B10" s="36" t="s">
        <v>13</v>
      </c>
      <c r="C10" s="38">
        <v>7.2704553564466075</v>
      </c>
      <c r="D10" s="38">
        <v>1.2923769475506479</v>
      </c>
      <c r="E10" s="38">
        <f t="shared" si="0"/>
        <v>8.562832303997256</v>
      </c>
    </row>
    <row r="11" spans="2:12" x14ac:dyDescent="0.15">
      <c r="B11" s="36" t="s">
        <v>14</v>
      </c>
      <c r="C11" s="38">
        <v>7.8318987495142434</v>
      </c>
      <c r="D11" s="38">
        <v>0.91761164820428731</v>
      </c>
      <c r="E11" s="38">
        <f t="shared" si="0"/>
        <v>8.7495103977185309</v>
      </c>
    </row>
    <row r="12" spans="2:12" x14ac:dyDescent="0.15">
      <c r="B12" s="36" t="s">
        <v>15</v>
      </c>
      <c r="C12" s="38">
        <v>9.1728677909590672</v>
      </c>
      <c r="D12" s="38">
        <v>0.5978485158120187</v>
      </c>
      <c r="E12" s="38">
        <f t="shared" si="0"/>
        <v>9.7707163067710852</v>
      </c>
    </row>
    <row r="13" spans="2:12" x14ac:dyDescent="0.15">
      <c r="B13" s="36" t="s">
        <v>17</v>
      </c>
      <c r="C13" s="38">
        <v>8.450949206037853</v>
      </c>
      <c r="D13" s="38">
        <v>1.943204737477094</v>
      </c>
      <c r="E13" s="38">
        <f t="shared" si="0"/>
        <v>10.394153943514947</v>
      </c>
    </row>
    <row r="14" spans="2:12" x14ac:dyDescent="0.15">
      <c r="B14" s="36" t="s">
        <v>18</v>
      </c>
      <c r="C14" s="38">
        <v>9.3972638339737529</v>
      </c>
      <c r="D14" s="38">
        <v>1.4919901245568117</v>
      </c>
      <c r="E14" s="38">
        <f t="shared" si="0"/>
        <v>10.889253958530565</v>
      </c>
    </row>
    <row r="15" spans="2:12" x14ac:dyDescent="0.15">
      <c r="B15" s="36" t="s">
        <v>19</v>
      </c>
      <c r="C15" s="38">
        <v>9.6028715289489934</v>
      </c>
      <c r="D15" s="38">
        <v>1.5920324893933826</v>
      </c>
      <c r="E15" s="38">
        <f t="shared" si="0"/>
        <v>11.194904018342376</v>
      </c>
    </row>
    <row r="16" spans="2:12" x14ac:dyDescent="0.15">
      <c r="B16" s="36" t="s">
        <v>48</v>
      </c>
      <c r="C16" s="38">
        <v>11.236815085173102</v>
      </c>
      <c r="D16" s="38">
        <v>0.25940732151545548</v>
      </c>
      <c r="E16" s="38">
        <f t="shared" si="0"/>
        <v>11.496222406688558</v>
      </c>
      <c r="H16" s="3"/>
      <c r="I16" s="3"/>
      <c r="J16" s="3"/>
      <c r="K16" s="3"/>
      <c r="L16" s="3"/>
    </row>
    <row r="17" spans="2:18" x14ac:dyDescent="0.15">
      <c r="B17" s="36" t="s">
        <v>49</v>
      </c>
      <c r="C17" s="38">
        <v>10.302556729132647</v>
      </c>
      <c r="D17" s="38">
        <v>1.3903916349152865</v>
      </c>
      <c r="E17" s="38">
        <f t="shared" si="0"/>
        <v>11.692948364047933</v>
      </c>
    </row>
    <row r="18" spans="2:18" x14ac:dyDescent="0.15">
      <c r="B18" s="36" t="s">
        <v>20</v>
      </c>
      <c r="C18" s="38">
        <v>10.192795815414902</v>
      </c>
      <c r="D18" s="38">
        <v>1.840440785900133</v>
      </c>
      <c r="E18" s="38">
        <f t="shared" si="0"/>
        <v>12.033236601315036</v>
      </c>
      <c r="K18" s="12"/>
      <c r="L18" s="12"/>
      <c r="M18" s="12"/>
      <c r="N18" s="12"/>
      <c r="O18" s="12"/>
      <c r="P18" s="12"/>
      <c r="Q18" s="12"/>
      <c r="R18" s="12"/>
    </row>
    <row r="19" spans="2:18" x14ac:dyDescent="0.15">
      <c r="B19" s="36" t="s">
        <v>21</v>
      </c>
      <c r="C19" s="38">
        <v>12.41773531279949</v>
      </c>
      <c r="D19" s="38">
        <v>0.24621581936559883</v>
      </c>
      <c r="E19" s="38">
        <f t="shared" si="0"/>
        <v>12.663951132165089</v>
      </c>
      <c r="K19" s="2"/>
      <c r="L19" s="12"/>
      <c r="M19" s="12"/>
      <c r="N19" s="12"/>
      <c r="O19" s="12"/>
      <c r="P19" s="12"/>
      <c r="Q19" s="12"/>
    </row>
    <row r="20" spans="2:18" x14ac:dyDescent="0.15">
      <c r="B20" s="36" t="s">
        <v>22</v>
      </c>
      <c r="C20" s="38">
        <v>12.902780989368807</v>
      </c>
      <c r="D20" s="38">
        <v>0.24212607105086123</v>
      </c>
      <c r="E20" s="38">
        <f t="shared" si="0"/>
        <v>13.144907060419669</v>
      </c>
      <c r="K20" s="12"/>
      <c r="L20" s="12"/>
      <c r="M20" s="12"/>
      <c r="N20" s="12"/>
      <c r="O20" s="12"/>
      <c r="P20" s="12"/>
      <c r="Q20" s="12"/>
    </row>
    <row r="21" spans="2:18" x14ac:dyDescent="0.15">
      <c r="B21" s="36" t="s">
        <v>23</v>
      </c>
      <c r="C21" s="38">
        <v>12.231834845182373</v>
      </c>
      <c r="D21" s="38">
        <v>1.8655388949774108</v>
      </c>
      <c r="E21" s="38">
        <f t="shared" si="0"/>
        <v>14.097373740159783</v>
      </c>
      <c r="K21" s="12"/>
      <c r="L21" s="12"/>
      <c r="M21" s="12"/>
      <c r="N21" s="12"/>
      <c r="O21" s="12"/>
      <c r="P21" s="12"/>
      <c r="Q21" s="12"/>
    </row>
    <row r="22" spans="2:18" x14ac:dyDescent="0.15">
      <c r="B22" s="36" t="s">
        <v>24</v>
      </c>
      <c r="C22" s="38">
        <v>12.384624274630221</v>
      </c>
      <c r="D22" s="38">
        <v>1.9550241952093614</v>
      </c>
      <c r="E22" s="38">
        <f t="shared" si="0"/>
        <v>14.339648469839583</v>
      </c>
      <c r="K22" s="3"/>
      <c r="L22" s="12"/>
      <c r="M22" s="12"/>
      <c r="N22" s="12"/>
      <c r="O22" s="12"/>
      <c r="P22" s="12"/>
      <c r="Q22" s="12"/>
    </row>
    <row r="23" spans="2:18" x14ac:dyDescent="0.15">
      <c r="B23" s="48" t="s">
        <v>26</v>
      </c>
      <c r="C23" s="49">
        <v>13.775530102279694</v>
      </c>
      <c r="D23" s="49">
        <v>1.7234060291880418</v>
      </c>
      <c r="E23" s="49">
        <f t="shared" si="0"/>
        <v>15.498936131467735</v>
      </c>
    </row>
    <row r="24" spans="2:18" x14ac:dyDescent="0.15">
      <c r="B24" s="36" t="s">
        <v>25</v>
      </c>
      <c r="C24" s="38">
        <v>14.41176276886373</v>
      </c>
      <c r="D24" s="38">
        <v>1.6995186547094754</v>
      </c>
      <c r="E24" s="38">
        <f t="shared" si="0"/>
        <v>16.111281423573203</v>
      </c>
    </row>
    <row r="25" spans="2:18" x14ac:dyDescent="0.15">
      <c r="B25" s="36" t="s">
        <v>27</v>
      </c>
      <c r="C25" s="38">
        <v>15.538979927826126</v>
      </c>
      <c r="D25" s="38">
        <v>2.8724356075451674</v>
      </c>
      <c r="E25" s="38">
        <f t="shared" si="0"/>
        <v>18.411415535371294</v>
      </c>
    </row>
    <row r="26" spans="2:18" x14ac:dyDescent="0.15">
      <c r="B26" s="15"/>
      <c r="C26" s="37"/>
      <c r="D26" s="37"/>
      <c r="E26" s="37"/>
      <c r="H26" s="2"/>
      <c r="I26" s="2"/>
      <c r="J26" s="2"/>
      <c r="K26" s="2"/>
      <c r="L26" s="2"/>
      <c r="M26" s="2"/>
      <c r="N26" s="2"/>
      <c r="O26" s="2"/>
      <c r="P26" s="2"/>
    </row>
    <row r="27" spans="2:18" ht="94" customHeight="1" x14ac:dyDescent="0.15">
      <c r="B27" s="105" t="s">
        <v>55</v>
      </c>
      <c r="C27" s="105"/>
      <c r="D27" s="105"/>
      <c r="E27" s="105"/>
      <c r="F27" s="50"/>
      <c r="G27" s="50"/>
    </row>
    <row r="29" spans="2:18" x14ac:dyDescent="0.15">
      <c r="G29" s="14"/>
    </row>
    <row r="31" spans="2:18" x14ac:dyDescent="0.15">
      <c r="B31" s="15"/>
    </row>
  </sheetData>
  <mergeCells count="2">
    <mergeCell ref="B2:H2"/>
    <mergeCell ref="B27:E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AG36"/>
  <sheetViews>
    <sheetView showGridLines="0" workbookViewId="0"/>
  </sheetViews>
  <sheetFormatPr baseColWidth="10" defaultColWidth="9.1640625" defaultRowHeight="11" x14ac:dyDescent="0.15"/>
  <cols>
    <col min="1" max="1" width="2.33203125" style="12" customWidth="1"/>
    <col min="2" max="2" width="41.6640625" style="12" customWidth="1"/>
    <col min="3" max="3" width="9.5" style="12" bestFit="1" customWidth="1"/>
    <col min="4" max="8" width="9.1640625" style="12"/>
    <col min="9" max="33" width="10.5" style="12" bestFit="1" customWidth="1"/>
    <col min="34" max="16384" width="9.1640625" style="12"/>
  </cols>
  <sheetData>
    <row r="2" spans="1:33" x14ac:dyDescent="0.15">
      <c r="A2" s="3"/>
      <c r="B2" s="99" t="s">
        <v>28</v>
      </c>
      <c r="C2" s="99"/>
      <c r="D2" s="99"/>
      <c r="E2" s="99"/>
      <c r="F2" s="99"/>
      <c r="G2" s="99"/>
      <c r="H2" s="99"/>
      <c r="I2" s="99"/>
    </row>
    <row r="3" spans="1:33" x14ac:dyDescent="0.15">
      <c r="A3" s="3"/>
      <c r="B3" s="16"/>
      <c r="C3" s="16"/>
      <c r="D3" s="16"/>
      <c r="E3" s="16"/>
      <c r="F3" s="16"/>
      <c r="G3" s="16"/>
      <c r="H3" s="16"/>
      <c r="I3" s="16"/>
      <c r="AG3" s="108" t="s">
        <v>57</v>
      </c>
    </row>
    <row r="4" spans="1:33" s="27" customFormat="1" x14ac:dyDescent="0.2">
      <c r="A4" s="23"/>
      <c r="B4" s="24"/>
      <c r="C4" s="25">
        <v>1990</v>
      </c>
      <c r="D4" s="25">
        <v>1991</v>
      </c>
      <c r="E4" s="25">
        <v>1992</v>
      </c>
      <c r="F4" s="25">
        <v>1993</v>
      </c>
      <c r="G4" s="25">
        <v>1994</v>
      </c>
      <c r="H4" s="25">
        <v>1995</v>
      </c>
      <c r="I4" s="25">
        <v>1996</v>
      </c>
      <c r="J4" s="25">
        <v>1997</v>
      </c>
      <c r="K4" s="25">
        <v>1998</v>
      </c>
      <c r="L4" s="25">
        <v>1999</v>
      </c>
      <c r="M4" s="25">
        <v>2000</v>
      </c>
      <c r="N4" s="25">
        <v>2001</v>
      </c>
      <c r="O4" s="25">
        <v>2002</v>
      </c>
      <c r="P4" s="25">
        <v>2003</v>
      </c>
      <c r="Q4" s="26">
        <v>2004</v>
      </c>
      <c r="R4" s="25">
        <v>2005</v>
      </c>
      <c r="S4" s="26">
        <v>2006</v>
      </c>
      <c r="T4" s="25">
        <v>2007</v>
      </c>
      <c r="U4" s="25">
        <v>2008</v>
      </c>
      <c r="V4" s="25">
        <v>2009</v>
      </c>
      <c r="W4" s="25">
        <v>2010</v>
      </c>
      <c r="X4" s="25">
        <v>2011</v>
      </c>
      <c r="Y4" s="25">
        <v>2012</v>
      </c>
      <c r="Z4" s="25">
        <v>2013</v>
      </c>
      <c r="AA4" s="25">
        <v>2014</v>
      </c>
      <c r="AB4" s="25">
        <v>2015</v>
      </c>
      <c r="AC4" s="25">
        <v>2016</v>
      </c>
      <c r="AD4" s="25">
        <v>2017</v>
      </c>
      <c r="AE4" s="25">
        <v>2018</v>
      </c>
      <c r="AF4" s="25">
        <v>2019</v>
      </c>
      <c r="AG4" s="25">
        <v>2020</v>
      </c>
    </row>
    <row r="5" spans="1:33" x14ac:dyDescent="0.15">
      <c r="A5" s="21"/>
      <c r="B5" s="81" t="s">
        <v>1</v>
      </c>
      <c r="C5" s="82">
        <f>C6+C7</f>
        <v>105617.79999999999</v>
      </c>
      <c r="D5" s="82">
        <f t="shared" ref="D5:AG5" si="0">D6+D7</f>
        <v>112588.90000000002</v>
      </c>
      <c r="E5" s="82">
        <f t="shared" si="0"/>
        <v>120507.79999999999</v>
      </c>
      <c r="F5" s="82">
        <f t="shared" si="0"/>
        <v>127370.20000000001</v>
      </c>
      <c r="G5" s="82">
        <f t="shared" si="0"/>
        <v>133277.30000000002</v>
      </c>
      <c r="H5" s="82">
        <f t="shared" si="0"/>
        <v>140016.10000000003</v>
      </c>
      <c r="I5" s="83">
        <f>I6+I7</f>
        <v>143182.1</v>
      </c>
      <c r="J5" s="83">
        <f t="shared" si="0"/>
        <v>149347.70000000001</v>
      </c>
      <c r="K5" s="83">
        <f t="shared" si="0"/>
        <v>154646.19999999995</v>
      </c>
      <c r="L5" s="83">
        <f t="shared" si="0"/>
        <v>160469.60000000003</v>
      </c>
      <c r="M5" s="83">
        <f t="shared" si="0"/>
        <v>165357.30000000005</v>
      </c>
      <c r="N5" s="83">
        <f t="shared" si="0"/>
        <v>172092.99999999997</v>
      </c>
      <c r="O5" s="83">
        <f t="shared" si="0"/>
        <v>178667.59999999998</v>
      </c>
      <c r="P5" s="83">
        <f t="shared" si="0"/>
        <v>185410.79999999993</v>
      </c>
      <c r="Q5" s="84">
        <f t="shared" si="0"/>
        <v>194479.39999999997</v>
      </c>
      <c r="R5" s="83">
        <f t="shared" si="0"/>
        <v>203880.39999999997</v>
      </c>
      <c r="S5" s="84">
        <f t="shared" si="0"/>
        <v>215046.99999999994</v>
      </c>
      <c r="T5" s="83">
        <f t="shared" si="0"/>
        <v>227909.7</v>
      </c>
      <c r="U5" s="83">
        <f t="shared" si="0"/>
        <v>239803.69999999998</v>
      </c>
      <c r="V5" s="83">
        <f t="shared" si="0"/>
        <v>250645.06999999998</v>
      </c>
      <c r="W5" s="83">
        <f t="shared" si="0"/>
        <v>259762.88999999993</v>
      </c>
      <c r="X5" s="83">
        <f t="shared" si="0"/>
        <v>270788.40000000002</v>
      </c>
      <c r="Y5" s="83">
        <f t="shared" si="0"/>
        <v>280546.43999999989</v>
      </c>
      <c r="Z5" s="83">
        <f t="shared" si="0"/>
        <v>289474.45</v>
      </c>
      <c r="AA5" s="83">
        <f t="shared" si="0"/>
        <v>295700.18999999994</v>
      </c>
      <c r="AB5" s="83">
        <f t="shared" si="0"/>
        <v>300939.95</v>
      </c>
      <c r="AC5" s="83">
        <f t="shared" si="0"/>
        <v>306139.19000000006</v>
      </c>
      <c r="AD5" s="83">
        <f t="shared" si="0"/>
        <v>311350.65501647</v>
      </c>
      <c r="AE5" s="83">
        <f t="shared" si="0"/>
        <v>318823.46000000002</v>
      </c>
      <c r="AF5" s="83">
        <f t="shared" si="0"/>
        <v>325299.46999999997</v>
      </c>
      <c r="AG5" s="83">
        <f t="shared" si="0"/>
        <v>331644.02</v>
      </c>
    </row>
    <row r="6" spans="1:33" x14ac:dyDescent="0.15">
      <c r="A6" s="21"/>
      <c r="B6" s="18" t="s">
        <v>42</v>
      </c>
      <c r="C6" s="85">
        <v>86279.799999999988</v>
      </c>
      <c r="D6" s="85">
        <v>92509.800000000017</v>
      </c>
      <c r="E6" s="85">
        <v>99651.699999999983</v>
      </c>
      <c r="F6" s="85">
        <v>105958.6</v>
      </c>
      <c r="G6" s="85">
        <v>111466.30000000003</v>
      </c>
      <c r="H6" s="85">
        <v>117291.80000000003</v>
      </c>
      <c r="I6" s="86">
        <v>119994.80000000002</v>
      </c>
      <c r="J6" s="86">
        <v>126028.30000000002</v>
      </c>
      <c r="K6" s="86">
        <v>130941.19999999995</v>
      </c>
      <c r="L6" s="86">
        <v>136407.90000000002</v>
      </c>
      <c r="M6" s="86">
        <v>140903.40000000005</v>
      </c>
      <c r="N6" s="86">
        <v>147133.49999999997</v>
      </c>
      <c r="O6" s="86">
        <v>152928.09999999998</v>
      </c>
      <c r="P6" s="86">
        <v>159101.89999999994</v>
      </c>
      <c r="Q6" s="87">
        <v>167212.99999999997</v>
      </c>
      <c r="R6" s="86">
        <v>175113.79999999996</v>
      </c>
      <c r="S6" s="87">
        <v>185171.59999999995</v>
      </c>
      <c r="T6" s="86">
        <v>197416.7</v>
      </c>
      <c r="U6" s="86">
        <v>208517.49999999997</v>
      </c>
      <c r="V6" s="86">
        <v>218701.11</v>
      </c>
      <c r="W6" s="86">
        <v>226879.85999999993</v>
      </c>
      <c r="X6" s="86">
        <v>237043.7</v>
      </c>
      <c r="Y6" s="86">
        <v>245846.96999999991</v>
      </c>
      <c r="Z6" s="86">
        <v>254224.10000000003</v>
      </c>
      <c r="AA6" s="86">
        <v>260140.95999999996</v>
      </c>
      <c r="AB6" s="86">
        <v>265180.88</v>
      </c>
      <c r="AC6" s="86">
        <v>270213.07000000007</v>
      </c>
      <c r="AD6" s="86">
        <v>275284.06886188022</v>
      </c>
      <c r="AE6" s="86">
        <v>282483.60000000003</v>
      </c>
      <c r="AF6" s="86">
        <v>288641.31</v>
      </c>
      <c r="AG6" s="86">
        <v>294891.2</v>
      </c>
    </row>
    <row r="7" spans="1:33" x14ac:dyDescent="0.15">
      <c r="A7" s="21"/>
      <c r="B7" s="18" t="s">
        <v>43</v>
      </c>
      <c r="C7" s="85">
        <v>19337.999999999996</v>
      </c>
      <c r="D7" s="85">
        <v>20079.100000000006</v>
      </c>
      <c r="E7" s="85">
        <v>20856.099999999999</v>
      </c>
      <c r="F7" s="85">
        <v>21411.600000000002</v>
      </c>
      <c r="G7" s="85">
        <v>21810.999999999996</v>
      </c>
      <c r="H7" s="85">
        <v>22724.3</v>
      </c>
      <c r="I7" s="86">
        <v>23187.299999999996</v>
      </c>
      <c r="J7" s="86">
        <v>23319.4</v>
      </c>
      <c r="K7" s="86">
        <v>23705.000000000004</v>
      </c>
      <c r="L7" s="86">
        <v>24061.699999999997</v>
      </c>
      <c r="M7" s="86">
        <v>24453.899999999998</v>
      </c>
      <c r="N7" s="86">
        <v>24959.499999999993</v>
      </c>
      <c r="O7" s="86">
        <v>25739.5</v>
      </c>
      <c r="P7" s="86">
        <v>26308.899999999998</v>
      </c>
      <c r="Q7" s="87">
        <v>27266.400000000005</v>
      </c>
      <c r="R7" s="86">
        <v>28766.6</v>
      </c>
      <c r="S7" s="87">
        <v>29875.399999999998</v>
      </c>
      <c r="T7" s="86">
        <v>30493.000000000007</v>
      </c>
      <c r="U7" s="86">
        <v>31286.200000000004</v>
      </c>
      <c r="V7" s="86">
        <v>31943.959999999988</v>
      </c>
      <c r="W7" s="86">
        <v>32883.03</v>
      </c>
      <c r="X7" s="86">
        <v>33744.699999999997</v>
      </c>
      <c r="Y7" s="86">
        <v>34699.469999999987</v>
      </c>
      <c r="Z7" s="86">
        <v>35250.35</v>
      </c>
      <c r="AA7" s="86">
        <v>35559.229999999996</v>
      </c>
      <c r="AB7" s="86">
        <v>35759.069999999992</v>
      </c>
      <c r="AC7" s="86">
        <v>35926.12000000001</v>
      </c>
      <c r="AD7" s="86">
        <v>36066.58615458975</v>
      </c>
      <c r="AE7" s="86">
        <v>36339.86</v>
      </c>
      <c r="AF7" s="86">
        <v>36658.159999999996</v>
      </c>
      <c r="AG7" s="86">
        <v>36752.819999999992</v>
      </c>
    </row>
    <row r="8" spans="1:33" x14ac:dyDescent="0.15">
      <c r="A8" s="22"/>
      <c r="B8" s="18" t="s">
        <v>46</v>
      </c>
      <c r="C8" s="88">
        <v>1053.546</v>
      </c>
      <c r="D8" s="88">
        <v>1091.7049999999999</v>
      </c>
      <c r="E8" s="88">
        <v>1130.9829999999999</v>
      </c>
      <c r="F8" s="88">
        <v>1142.1189999999999</v>
      </c>
      <c r="G8" s="88">
        <v>1179.867</v>
      </c>
      <c r="H8" s="88">
        <v>1218.2729999999999</v>
      </c>
      <c r="I8" s="89">
        <v>1252.2660000000001</v>
      </c>
      <c r="J8" s="89">
        <v>1292.777</v>
      </c>
      <c r="K8" s="89">
        <v>1351.896</v>
      </c>
      <c r="L8" s="89">
        <v>1400.999</v>
      </c>
      <c r="M8" s="89">
        <v>1478.585</v>
      </c>
      <c r="N8" s="89">
        <v>1538.2</v>
      </c>
      <c r="O8" s="89">
        <v>1587.829</v>
      </c>
      <c r="P8" s="89">
        <v>1630.6659999999999</v>
      </c>
      <c r="Q8" s="90">
        <v>1704.019</v>
      </c>
      <c r="R8" s="89">
        <v>1765.905</v>
      </c>
      <c r="S8" s="90">
        <v>1848.1510000000001</v>
      </c>
      <c r="T8" s="89">
        <v>1941.36</v>
      </c>
      <c r="U8" s="89">
        <v>1992.38</v>
      </c>
      <c r="V8" s="89">
        <v>1936.422</v>
      </c>
      <c r="W8" s="89">
        <v>1995.289</v>
      </c>
      <c r="X8" s="89">
        <v>2058.3690000000001</v>
      </c>
      <c r="Y8" s="89">
        <v>2088.8040000000001</v>
      </c>
      <c r="Z8" s="89">
        <v>2117.1889999999999</v>
      </c>
      <c r="AA8" s="89">
        <v>2149.7649999999999</v>
      </c>
      <c r="AB8" s="89">
        <v>2198.4319999999998</v>
      </c>
      <c r="AC8" s="89">
        <v>2234.1289999999999</v>
      </c>
      <c r="AD8" s="89">
        <v>2297.2420000000002</v>
      </c>
      <c r="AE8" s="89">
        <v>2363.306</v>
      </c>
      <c r="AF8" s="89">
        <v>2437.6350000000002</v>
      </c>
      <c r="AG8" s="89">
        <v>2302.86</v>
      </c>
    </row>
    <row r="9" spans="1:33" x14ac:dyDescent="0.15">
      <c r="A9" s="20"/>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09" t="s">
        <v>58</v>
      </c>
    </row>
    <row r="10" spans="1:33" s="31" customFormat="1" x14ac:dyDescent="0.15">
      <c r="A10" s="29"/>
      <c r="B10" s="28" t="s">
        <v>4</v>
      </c>
      <c r="C10" s="33">
        <v>1990</v>
      </c>
      <c r="D10" s="33">
        <v>1991</v>
      </c>
      <c r="E10" s="33">
        <v>1992</v>
      </c>
      <c r="F10" s="33">
        <v>1993</v>
      </c>
      <c r="G10" s="33">
        <v>1994</v>
      </c>
      <c r="H10" s="33">
        <v>1995</v>
      </c>
      <c r="I10" s="33">
        <v>1996</v>
      </c>
      <c r="J10" s="33">
        <v>1997</v>
      </c>
      <c r="K10" s="33">
        <v>1998</v>
      </c>
      <c r="L10" s="33">
        <v>1999</v>
      </c>
      <c r="M10" s="33">
        <v>2000</v>
      </c>
      <c r="N10" s="33">
        <v>2001</v>
      </c>
      <c r="O10" s="33">
        <v>2002</v>
      </c>
      <c r="P10" s="33">
        <v>2003</v>
      </c>
      <c r="Q10" s="33">
        <v>2004</v>
      </c>
      <c r="R10" s="33">
        <v>2005</v>
      </c>
      <c r="S10" s="33">
        <v>2006</v>
      </c>
      <c r="T10" s="33">
        <v>2007</v>
      </c>
      <c r="U10" s="33">
        <v>2008</v>
      </c>
      <c r="V10" s="33">
        <v>2009</v>
      </c>
      <c r="W10" s="33">
        <v>2010</v>
      </c>
      <c r="X10" s="33">
        <v>2011</v>
      </c>
      <c r="Y10" s="33">
        <v>2012</v>
      </c>
      <c r="Z10" s="33">
        <v>2013</v>
      </c>
      <c r="AA10" s="33">
        <v>2014</v>
      </c>
      <c r="AB10" s="33">
        <v>2015</v>
      </c>
      <c r="AC10" s="33">
        <v>2016</v>
      </c>
      <c r="AD10" s="33">
        <v>2017</v>
      </c>
      <c r="AE10" s="33">
        <v>2018</v>
      </c>
      <c r="AF10" s="30">
        <v>2019</v>
      </c>
      <c r="AG10" s="30">
        <v>2020</v>
      </c>
    </row>
    <row r="11" spans="1:33" x14ac:dyDescent="0.15">
      <c r="A11" s="21"/>
      <c r="B11" s="18" t="s">
        <v>1</v>
      </c>
      <c r="C11" s="34">
        <f>C12+C13</f>
        <v>10.024982297877832</v>
      </c>
      <c r="D11" s="34">
        <f t="shared" ref="D11:AE11" si="1">D12+D13</f>
        <v>10.313124882637712</v>
      </c>
      <c r="E11" s="34">
        <f t="shared" si="1"/>
        <v>10.655138052472937</v>
      </c>
      <c r="F11" s="34">
        <f t="shared" si="1"/>
        <v>11.152095359590376</v>
      </c>
      <c r="G11" s="34">
        <f t="shared" si="1"/>
        <v>11.295959629348056</v>
      </c>
      <c r="H11" s="34">
        <f t="shared" si="1"/>
        <v>11.492998695694645</v>
      </c>
      <c r="I11" s="34">
        <f t="shared" si="1"/>
        <v>11.433840733518279</v>
      </c>
      <c r="J11" s="34">
        <f t="shared" si="1"/>
        <v>11.552471926712807</v>
      </c>
      <c r="K11" s="34">
        <f t="shared" si="1"/>
        <v>11.439208341470051</v>
      </c>
      <c r="L11" s="34">
        <f t="shared" si="1"/>
        <v>11.453941080614619</v>
      </c>
      <c r="M11" s="34">
        <f t="shared" si="1"/>
        <v>11.183482856920641</v>
      </c>
      <c r="N11" s="34">
        <f t="shared" si="1"/>
        <v>11.187946950981665</v>
      </c>
      <c r="O11" s="34">
        <f t="shared" si="1"/>
        <v>11.252319991636377</v>
      </c>
      <c r="P11" s="34">
        <f t="shared" si="1"/>
        <v>11.370249946954186</v>
      </c>
      <c r="Q11" s="34">
        <f t="shared" si="1"/>
        <v>11.412983071198148</v>
      </c>
      <c r="R11" s="34">
        <f t="shared" si="1"/>
        <v>11.545377582599286</v>
      </c>
      <c r="S11" s="34">
        <f t="shared" si="1"/>
        <v>11.635791664209252</v>
      </c>
      <c r="T11" s="34">
        <f t="shared" si="1"/>
        <v>11.739692792681423</v>
      </c>
      <c r="U11" s="34">
        <f t="shared" si="1"/>
        <v>12.036042321243938</v>
      </c>
      <c r="V11" s="34">
        <f t="shared" si="1"/>
        <v>12.943721461540923</v>
      </c>
      <c r="W11" s="34">
        <f t="shared" si="1"/>
        <v>13.018810307679736</v>
      </c>
      <c r="X11" s="34">
        <f t="shared" si="1"/>
        <v>13.155483783519863</v>
      </c>
      <c r="Y11" s="34">
        <f t="shared" si="1"/>
        <v>13.430960492224253</v>
      </c>
      <c r="Z11" s="34">
        <f t="shared" si="1"/>
        <v>13.672584261490121</v>
      </c>
      <c r="AA11" s="34">
        <f t="shared" si="1"/>
        <v>13.755000662863148</v>
      </c>
      <c r="AB11" s="34">
        <f t="shared" si="1"/>
        <v>13.688845049562598</v>
      </c>
      <c r="AC11" s="34">
        <f t="shared" si="1"/>
        <v>13.70284303189297</v>
      </c>
      <c r="AD11" s="34">
        <f t="shared" si="1"/>
        <v>13.553237099812293</v>
      </c>
      <c r="AE11" s="34">
        <f t="shared" si="1"/>
        <v>13.490570412803082</v>
      </c>
      <c r="AF11" s="32">
        <f>AF12+AF13</f>
        <v>13.344880180995101</v>
      </c>
      <c r="AG11" s="32">
        <f>AG12+AG13</f>
        <v>14.401397392807205</v>
      </c>
    </row>
    <row r="12" spans="1:33" x14ac:dyDescent="0.15">
      <c r="A12" s="21"/>
      <c r="B12" s="18" t="s">
        <v>45</v>
      </c>
      <c r="C12" s="34">
        <f>(C6/1000)/C8*100</f>
        <v>8.1894668101819938</v>
      </c>
      <c r="D12" s="34">
        <f t="shared" ref="D12:AF12" si="2">(D6/1000)/D8*100</f>
        <v>8.4738825964889806</v>
      </c>
      <c r="E12" s="34">
        <f t="shared" si="2"/>
        <v>8.8110696624087179</v>
      </c>
      <c r="F12" s="34">
        <f t="shared" si="2"/>
        <v>9.277369521039402</v>
      </c>
      <c r="G12" s="34">
        <f t="shared" si="2"/>
        <v>9.4473614398911092</v>
      </c>
      <c r="H12" s="34">
        <f t="shared" si="2"/>
        <v>9.6277107019526849</v>
      </c>
      <c r="I12" s="34">
        <f t="shared" si="2"/>
        <v>9.5822133636144411</v>
      </c>
      <c r="J12" s="34">
        <f t="shared" si="2"/>
        <v>9.74864961242349</v>
      </c>
      <c r="K12" s="34">
        <f t="shared" si="2"/>
        <v>9.6857450573120971</v>
      </c>
      <c r="L12" s="34">
        <f t="shared" si="2"/>
        <v>9.7364737590819139</v>
      </c>
      <c r="M12" s="34">
        <f t="shared" si="2"/>
        <v>9.5296110808644787</v>
      </c>
      <c r="N12" s="34">
        <f t="shared" si="2"/>
        <v>9.565303601612273</v>
      </c>
      <c r="O12" s="34">
        <f t="shared" si="2"/>
        <v>9.6312701178779303</v>
      </c>
      <c r="P12" s="34">
        <f t="shared" si="2"/>
        <v>9.7568662129461181</v>
      </c>
      <c r="Q12" s="34">
        <f t="shared" si="2"/>
        <v>9.8128600678748281</v>
      </c>
      <c r="R12" s="34">
        <f t="shared" si="2"/>
        <v>9.9163771550564697</v>
      </c>
      <c r="S12" s="34">
        <f t="shared" si="2"/>
        <v>10.019289549392877</v>
      </c>
      <c r="T12" s="34">
        <f t="shared" si="2"/>
        <v>10.168989780360162</v>
      </c>
      <c r="U12" s="34">
        <f t="shared" si="2"/>
        <v>10.465749505616397</v>
      </c>
      <c r="V12" s="34">
        <f t="shared" si="2"/>
        <v>11.294083107917592</v>
      </c>
      <c r="W12" s="34">
        <f t="shared" si="2"/>
        <v>11.370776864905281</v>
      </c>
      <c r="X12" s="34">
        <f t="shared" si="2"/>
        <v>11.516093567285553</v>
      </c>
      <c r="Y12" s="34">
        <f t="shared" si="2"/>
        <v>11.769748142956443</v>
      </c>
      <c r="Z12" s="34">
        <f t="shared" si="2"/>
        <v>12.00762426028097</v>
      </c>
      <c r="AA12" s="34">
        <f t="shared" si="2"/>
        <v>12.100902191634898</v>
      </c>
      <c r="AB12" s="34">
        <f t="shared" si="2"/>
        <v>12.062273474913029</v>
      </c>
      <c r="AC12" s="34">
        <f t="shared" si="2"/>
        <v>12.09478369422715</v>
      </c>
      <c r="AD12" s="34">
        <f t="shared" si="2"/>
        <v>11.983242029437045</v>
      </c>
      <c r="AE12" s="34">
        <f t="shared" si="2"/>
        <v>11.952899878390696</v>
      </c>
      <c r="AF12" s="32">
        <f t="shared" si="2"/>
        <v>11.841038957842333</v>
      </c>
      <c r="AG12" s="32">
        <f t="shared" ref="AG12" si="3">(AG6/1000)/AG8*100</f>
        <v>12.805433243879349</v>
      </c>
    </row>
    <row r="13" spans="1:33" x14ac:dyDescent="0.15">
      <c r="A13" s="21"/>
      <c r="B13" s="18" t="s">
        <v>44</v>
      </c>
      <c r="C13" s="34">
        <f t="shared" ref="C13:AF13" si="4">(C7/1000)/C8*100</f>
        <v>1.8355154876958384</v>
      </c>
      <c r="D13" s="34">
        <f t="shared" si="4"/>
        <v>1.8392422861487314</v>
      </c>
      <c r="E13" s="34">
        <f t="shared" si="4"/>
        <v>1.8440683900642185</v>
      </c>
      <c r="F13" s="34">
        <f t="shared" si="4"/>
        <v>1.8747258385509744</v>
      </c>
      <c r="G13" s="34">
        <f t="shared" si="4"/>
        <v>1.848598189456947</v>
      </c>
      <c r="H13" s="34">
        <f t="shared" si="4"/>
        <v>1.8652879937419611</v>
      </c>
      <c r="I13" s="34">
        <f t="shared" si="4"/>
        <v>1.8516273699038379</v>
      </c>
      <c r="J13" s="34">
        <f t="shared" si="4"/>
        <v>1.8038223142893168</v>
      </c>
      <c r="K13" s="34">
        <f t="shared" si="4"/>
        <v>1.7534632841579534</v>
      </c>
      <c r="L13" s="34">
        <f t="shared" si="4"/>
        <v>1.7174673215327063</v>
      </c>
      <c r="M13" s="34">
        <f t="shared" si="4"/>
        <v>1.6538717760561614</v>
      </c>
      <c r="N13" s="34">
        <f t="shared" si="4"/>
        <v>1.6226433493693921</v>
      </c>
      <c r="O13" s="34">
        <f t="shared" si="4"/>
        <v>1.6210498737584462</v>
      </c>
      <c r="P13" s="34">
        <f t="shared" si="4"/>
        <v>1.6133837340080677</v>
      </c>
      <c r="Q13" s="34">
        <f t="shared" si="4"/>
        <v>1.6001230033233198</v>
      </c>
      <c r="R13" s="34">
        <f t="shared" si="4"/>
        <v>1.6290004275428176</v>
      </c>
      <c r="S13" s="34">
        <f t="shared" si="4"/>
        <v>1.6165021148163756</v>
      </c>
      <c r="T13" s="34">
        <f t="shared" si="4"/>
        <v>1.5707030123212598</v>
      </c>
      <c r="U13" s="34">
        <f t="shared" si="4"/>
        <v>1.5702928156275411</v>
      </c>
      <c r="V13" s="34">
        <f t="shared" si="4"/>
        <v>1.6496383536233314</v>
      </c>
      <c r="W13" s="34">
        <f t="shared" si="4"/>
        <v>1.6480334427744552</v>
      </c>
      <c r="X13" s="34">
        <f t="shared" si="4"/>
        <v>1.6393902162343095</v>
      </c>
      <c r="Y13" s="34">
        <f t="shared" si="4"/>
        <v>1.6612123492678099</v>
      </c>
      <c r="Z13" s="34">
        <f t="shared" si="4"/>
        <v>1.6649600012091506</v>
      </c>
      <c r="AA13" s="34">
        <f t="shared" si="4"/>
        <v>1.6540984712282505</v>
      </c>
      <c r="AB13" s="34">
        <f t="shared" si="4"/>
        <v>1.6265715746495686</v>
      </c>
      <c r="AC13" s="34">
        <f t="shared" si="4"/>
        <v>1.6080593376658201</v>
      </c>
      <c r="AD13" s="34">
        <f t="shared" si="4"/>
        <v>1.5699950703752477</v>
      </c>
      <c r="AE13" s="34">
        <f t="shared" si="4"/>
        <v>1.5376705344123867</v>
      </c>
      <c r="AF13" s="32">
        <f t="shared" si="4"/>
        <v>1.5038412231527687</v>
      </c>
      <c r="AG13" s="32">
        <f t="shared" ref="AG13" si="5">(AG7/1000)/AG8*100</f>
        <v>1.5959641489278544</v>
      </c>
    </row>
    <row r="14" spans="1:33" ht="41" customHeight="1" x14ac:dyDescent="0.15">
      <c r="B14" s="100" t="s">
        <v>53</v>
      </c>
      <c r="C14" s="101"/>
      <c r="D14" s="101"/>
      <c r="E14" s="101"/>
      <c r="F14" s="101"/>
      <c r="G14" s="101"/>
      <c r="H14" s="101"/>
      <c r="I14" s="101"/>
      <c r="J14" s="101"/>
    </row>
    <row r="16" spans="1:33" x14ac:dyDescent="0.15">
      <c r="B16" s="79"/>
      <c r="L16" s="80"/>
    </row>
    <row r="17" spans="2:2" x14ac:dyDescent="0.15">
      <c r="B17" s="2"/>
    </row>
    <row r="18" spans="2:2" x14ac:dyDescent="0.15">
      <c r="B18" s="3"/>
    </row>
    <row r="35" spans="20:20" x14ac:dyDescent="0.15">
      <c r="T35" s="19"/>
    </row>
    <row r="36" spans="20:20" x14ac:dyDescent="0.15">
      <c r="T36" s="4"/>
    </row>
  </sheetData>
  <mergeCells count="2">
    <mergeCell ref="B2:I2"/>
    <mergeCell ref="B14:J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2:W55"/>
  <sheetViews>
    <sheetView showGridLines="0" workbookViewId="0"/>
  </sheetViews>
  <sheetFormatPr baseColWidth="10" defaultColWidth="10.83203125" defaultRowHeight="11" x14ac:dyDescent="0.2"/>
  <cols>
    <col min="1" max="1" width="2.83203125" style="51" customWidth="1"/>
    <col min="2" max="2" width="32.6640625" style="51" customWidth="1"/>
    <col min="3" max="8" width="9.1640625" style="51" bestFit="1" customWidth="1"/>
    <col min="9" max="9" width="9.1640625" style="51" customWidth="1"/>
    <col min="10" max="10" width="9.1640625" style="51" bestFit="1" customWidth="1"/>
    <col min="11" max="11" width="10.83203125" style="51"/>
    <col min="12" max="12" width="28.5" style="51" bestFit="1" customWidth="1"/>
    <col min="13" max="16384" width="10.83203125" style="51"/>
  </cols>
  <sheetData>
    <row r="2" spans="2:20" x14ac:dyDescent="0.2">
      <c r="B2" s="102" t="s">
        <v>29</v>
      </c>
      <c r="C2" s="102"/>
      <c r="D2" s="102"/>
      <c r="E2" s="102"/>
      <c r="F2" s="102"/>
      <c r="G2" s="102"/>
      <c r="H2" s="102"/>
      <c r="I2" s="102"/>
    </row>
    <row r="3" spans="2:20" x14ac:dyDescent="0.2">
      <c r="B3" s="52"/>
      <c r="C3" s="52"/>
      <c r="D3" s="52"/>
      <c r="E3" s="52"/>
      <c r="F3" s="52"/>
      <c r="G3" s="52"/>
      <c r="H3" s="52"/>
      <c r="I3" s="52"/>
    </row>
    <row r="4" spans="2:20" ht="14" x14ac:dyDescent="0.15">
      <c r="B4" s="46"/>
      <c r="C4" s="46"/>
      <c r="D4" s="46"/>
      <c r="E4" s="46"/>
      <c r="F4" s="46"/>
      <c r="G4" s="46"/>
      <c r="H4" s="46"/>
      <c r="J4" s="53" t="s">
        <v>33</v>
      </c>
      <c r="L4" s="63"/>
      <c r="M4" s="64"/>
      <c r="N4" s="64"/>
      <c r="O4" s="64"/>
      <c r="P4" s="64"/>
      <c r="Q4" s="64"/>
      <c r="R4" s="64"/>
      <c r="S4" s="64"/>
      <c r="T4" s="117" t="s">
        <v>59</v>
      </c>
    </row>
    <row r="5" spans="2:20" ht="15" customHeight="1" x14ac:dyDescent="0.15">
      <c r="C5" s="44">
        <v>1990</v>
      </c>
      <c r="D5" s="44">
        <v>1995</v>
      </c>
      <c r="E5" s="44">
        <v>2000</v>
      </c>
      <c r="F5" s="44">
        <v>2005</v>
      </c>
      <c r="G5" s="44">
        <v>2010</v>
      </c>
      <c r="H5" s="45" t="s">
        <v>30</v>
      </c>
      <c r="I5" s="45">
        <v>2018</v>
      </c>
      <c r="J5" s="45" t="s">
        <v>31</v>
      </c>
      <c r="L5" s="110"/>
      <c r="M5" s="111">
        <v>1990</v>
      </c>
      <c r="N5" s="111">
        <v>1995</v>
      </c>
      <c r="O5" s="111">
        <v>2000</v>
      </c>
      <c r="P5" s="111">
        <v>2005</v>
      </c>
      <c r="Q5" s="111">
        <v>2010</v>
      </c>
      <c r="R5" s="111" t="s">
        <v>30</v>
      </c>
      <c r="S5" s="112">
        <v>2018</v>
      </c>
      <c r="T5" s="113">
        <v>2020</v>
      </c>
    </row>
    <row r="6" spans="2:20" ht="15" customHeight="1" x14ac:dyDescent="0.15">
      <c r="B6" s="54" t="s">
        <v>32</v>
      </c>
      <c r="C6" s="55">
        <v>33168.1</v>
      </c>
      <c r="D6" s="56">
        <v>45815</v>
      </c>
      <c r="E6" s="56">
        <v>55559.5</v>
      </c>
      <c r="F6" s="56">
        <v>71441</v>
      </c>
      <c r="G6" s="56">
        <v>92683.72</v>
      </c>
      <c r="H6" s="56">
        <v>109600.70999999999</v>
      </c>
      <c r="I6" s="57">
        <v>125153.26000000001</v>
      </c>
      <c r="J6" s="57">
        <v>130878.51000000001</v>
      </c>
      <c r="L6" s="65" t="s">
        <v>32</v>
      </c>
      <c r="M6" s="114">
        <f>C6/C$11</f>
        <v>0.31403892146967649</v>
      </c>
      <c r="N6" s="118">
        <f>D6/D$11</f>
        <v>0.32721237057738356</v>
      </c>
      <c r="O6" s="118">
        <f>E6/E$11</f>
        <v>0.33599665693622233</v>
      </c>
      <c r="P6" s="118">
        <f t="shared" ref="N6:T10" si="0">F6/F$11</f>
        <v>0.35040641474119139</v>
      </c>
      <c r="Q6" s="118">
        <f t="shared" si="0"/>
        <v>0.35680123515718509</v>
      </c>
      <c r="R6" s="118">
        <f t="shared" si="0"/>
        <v>0.36419461756406879</v>
      </c>
      <c r="S6" s="118">
        <f t="shared" si="0"/>
        <v>0.39254721092356254</v>
      </c>
      <c r="T6" s="119">
        <f t="shared" si="0"/>
        <v>0.39463551913283407</v>
      </c>
    </row>
    <row r="7" spans="2:20" ht="15" customHeight="1" x14ac:dyDescent="0.15">
      <c r="B7" s="58" t="s">
        <v>34</v>
      </c>
      <c r="C7" s="55">
        <v>36106.1</v>
      </c>
      <c r="D7" s="56">
        <v>44287.199999999997</v>
      </c>
      <c r="E7" s="56">
        <v>51156.6</v>
      </c>
      <c r="F7" s="56">
        <v>59775.500000000007</v>
      </c>
      <c r="G7" s="56">
        <v>75552.27</v>
      </c>
      <c r="H7" s="56">
        <v>87109.170000000013</v>
      </c>
      <c r="I7" s="56">
        <v>91423.37999999999</v>
      </c>
      <c r="J7" s="56">
        <v>94318.659999999989</v>
      </c>
      <c r="L7" s="66" t="s">
        <v>34</v>
      </c>
      <c r="M7" s="114">
        <f t="shared" ref="M7:M10" si="1">C7/C$11</f>
        <v>0.3418562022689357</v>
      </c>
      <c r="N7" s="118">
        <f t="shared" si="0"/>
        <v>0.31630076826879189</v>
      </c>
      <c r="O7" s="118">
        <f t="shared" si="0"/>
        <v>0.30937007316882892</v>
      </c>
      <c r="P7" s="118">
        <f t="shared" si="0"/>
        <v>0.29318904612704311</v>
      </c>
      <c r="Q7" s="118">
        <f t="shared" si="0"/>
        <v>0.29085089867917624</v>
      </c>
      <c r="R7" s="118">
        <f t="shared" si="0"/>
        <v>0.28945698302933859</v>
      </c>
      <c r="S7" s="118">
        <f t="shared" si="0"/>
        <v>0.28675236132246978</v>
      </c>
      <c r="T7" s="119">
        <f t="shared" si="0"/>
        <v>0.28439728839374212</v>
      </c>
    </row>
    <row r="8" spans="2:20" ht="15" customHeight="1" x14ac:dyDescent="0.15">
      <c r="B8" s="58" t="s">
        <v>35</v>
      </c>
      <c r="C8" s="55">
        <v>23930.5</v>
      </c>
      <c r="D8" s="56">
        <v>34937.9</v>
      </c>
      <c r="E8" s="56">
        <v>41567.899999999994</v>
      </c>
      <c r="F8" s="56">
        <v>52875</v>
      </c>
      <c r="G8" s="56">
        <v>68682.260000000009</v>
      </c>
      <c r="H8" s="56">
        <v>79123.400000000009</v>
      </c>
      <c r="I8" s="56">
        <v>83617.69</v>
      </c>
      <c r="J8" s="56">
        <v>87209.459999999992</v>
      </c>
      <c r="L8" s="66" t="s">
        <v>35</v>
      </c>
      <c r="M8" s="114">
        <f t="shared" si="1"/>
        <v>0.22657639147946651</v>
      </c>
      <c r="N8" s="118">
        <f t="shared" si="0"/>
        <v>0.24952773288214714</v>
      </c>
      <c r="O8" s="118">
        <f t="shared" si="0"/>
        <v>0.25138230970147668</v>
      </c>
      <c r="P8" s="118">
        <f t="shared" si="0"/>
        <v>0.25934322279140121</v>
      </c>
      <c r="Q8" s="118">
        <f t="shared" si="0"/>
        <v>0.26440366443413071</v>
      </c>
      <c r="R8" s="118">
        <f t="shared" si="0"/>
        <v>0.26292089169284438</v>
      </c>
      <c r="S8" s="118">
        <f t="shared" si="0"/>
        <v>0.26226956447935168</v>
      </c>
      <c r="T8" s="119">
        <f t="shared" si="0"/>
        <v>0.26296105082793286</v>
      </c>
    </row>
    <row r="9" spans="2:20" ht="15" customHeight="1" x14ac:dyDescent="0.15">
      <c r="B9" s="58" t="s">
        <v>36</v>
      </c>
      <c r="C9" s="55">
        <v>10646</v>
      </c>
      <c r="D9" s="56">
        <v>13250.400000000001</v>
      </c>
      <c r="E9" s="56">
        <v>15539.199999999999</v>
      </c>
      <c r="F9" s="56">
        <v>18185.2</v>
      </c>
      <c r="G9" s="56">
        <v>21380.71</v>
      </c>
      <c r="H9" s="56">
        <v>23869.559999999998</v>
      </c>
      <c r="I9" s="56">
        <v>17511.95</v>
      </c>
      <c r="J9" s="56">
        <v>18222.830000000002</v>
      </c>
      <c r="L9" s="66" t="s">
        <v>36</v>
      </c>
      <c r="M9" s="114">
        <f t="shared" si="1"/>
        <v>0.10079740346797604</v>
      </c>
      <c r="N9" s="118">
        <f t="shared" si="0"/>
        <v>9.4634831280117085E-2</v>
      </c>
      <c r="O9" s="118">
        <f t="shared" si="0"/>
        <v>9.3973474409657129E-2</v>
      </c>
      <c r="P9" s="118">
        <f t="shared" si="0"/>
        <v>8.9195430262055592E-2</v>
      </c>
      <c r="Q9" s="118">
        <f t="shared" si="0"/>
        <v>8.2308562243051733E-2</v>
      </c>
      <c r="R9" s="118">
        <f t="shared" si="0"/>
        <v>7.9316687598306568E-2</v>
      </c>
      <c r="S9" s="118">
        <f t="shared" si="0"/>
        <v>5.4926792401035984E-2</v>
      </c>
      <c r="T9" s="119">
        <f t="shared" si="0"/>
        <v>5.4946957885747501E-2</v>
      </c>
    </row>
    <row r="10" spans="2:20" ht="15" customHeight="1" x14ac:dyDescent="0.15">
      <c r="B10" s="58" t="s">
        <v>37</v>
      </c>
      <c r="C10" s="55">
        <v>1767.1</v>
      </c>
      <c r="D10" s="56">
        <v>1725.6</v>
      </c>
      <c r="E10" s="56">
        <v>1534.1</v>
      </c>
      <c r="F10" s="56">
        <v>1603.7</v>
      </c>
      <c r="G10" s="56">
        <v>1463.9299999999998</v>
      </c>
      <c r="H10" s="56">
        <v>1237.1100000000001</v>
      </c>
      <c r="I10" s="56">
        <v>1117.18</v>
      </c>
      <c r="J10" s="56">
        <v>1014.5600000000001</v>
      </c>
      <c r="L10" s="66" t="s">
        <v>37</v>
      </c>
      <c r="M10" s="114">
        <f t="shared" si="1"/>
        <v>1.6731081313945188E-2</v>
      </c>
      <c r="N10" s="118">
        <f t="shared" si="0"/>
        <v>1.2324296991560256E-2</v>
      </c>
      <c r="O10" s="118">
        <f t="shared" si="0"/>
        <v>9.277485783814805E-3</v>
      </c>
      <c r="P10" s="118">
        <f t="shared" si="0"/>
        <v>7.8658860783086555E-3</v>
      </c>
      <c r="Q10" s="118">
        <f t="shared" si="0"/>
        <v>5.6356394864562828E-3</v>
      </c>
      <c r="R10" s="118">
        <f t="shared" si="0"/>
        <v>4.1108201154416357E-3</v>
      </c>
      <c r="S10" s="118">
        <f t="shared" si="0"/>
        <v>3.5040708735800058E-3</v>
      </c>
      <c r="T10" s="119">
        <f t="shared" si="0"/>
        <v>3.0591837597433538E-3</v>
      </c>
    </row>
    <row r="11" spans="2:20" ht="15" customHeight="1" x14ac:dyDescent="0.15">
      <c r="B11" s="59" t="s">
        <v>1</v>
      </c>
      <c r="C11" s="60">
        <f>SUM(C6:C10)</f>
        <v>105617.8</v>
      </c>
      <c r="D11" s="60">
        <f t="shared" ref="D11:J11" si="2">SUM(D6:D10)</f>
        <v>140016.1</v>
      </c>
      <c r="E11" s="60">
        <f t="shared" si="2"/>
        <v>165357.30000000002</v>
      </c>
      <c r="F11" s="60">
        <f t="shared" si="2"/>
        <v>203880.40000000002</v>
      </c>
      <c r="G11" s="60">
        <f t="shared" si="2"/>
        <v>259762.88999999998</v>
      </c>
      <c r="H11" s="60">
        <f t="shared" si="2"/>
        <v>300939.95</v>
      </c>
      <c r="I11" s="60">
        <f t="shared" si="2"/>
        <v>318823.46000000002</v>
      </c>
      <c r="J11" s="60">
        <f t="shared" si="2"/>
        <v>331644.02</v>
      </c>
      <c r="L11" s="115" t="s">
        <v>1</v>
      </c>
      <c r="M11" s="116">
        <f t="shared" ref="M11:T11" si="3">SUM(M6:M10)</f>
        <v>0.99999999999999989</v>
      </c>
      <c r="N11" s="120">
        <f t="shared" si="3"/>
        <v>0.99999999999999989</v>
      </c>
      <c r="O11" s="120">
        <f t="shared" si="3"/>
        <v>0.99999999999999978</v>
      </c>
      <c r="P11" s="120">
        <f t="shared" si="3"/>
        <v>0.99999999999999989</v>
      </c>
      <c r="Q11" s="120">
        <f t="shared" si="3"/>
        <v>1</v>
      </c>
      <c r="R11" s="120">
        <f t="shared" si="3"/>
        <v>1</v>
      </c>
      <c r="S11" s="120">
        <f t="shared" si="3"/>
        <v>0.99999999999999989</v>
      </c>
      <c r="T11" s="121">
        <f t="shared" si="3"/>
        <v>0.99999999999999989</v>
      </c>
    </row>
    <row r="12" spans="2:20" ht="15" customHeight="1" x14ac:dyDescent="0.2">
      <c r="B12" s="61"/>
      <c r="C12" s="62"/>
      <c r="D12" s="62"/>
      <c r="E12" s="62"/>
      <c r="F12" s="62"/>
      <c r="G12" s="62"/>
      <c r="H12" s="62"/>
      <c r="I12" s="62"/>
      <c r="J12" s="46"/>
    </row>
    <row r="13" spans="2:20" ht="114.75" customHeight="1" x14ac:dyDescent="0.2">
      <c r="B13" s="103" t="s">
        <v>54</v>
      </c>
      <c r="C13" s="103"/>
      <c r="D13" s="103"/>
      <c r="E13" s="103"/>
      <c r="F13" s="103"/>
      <c r="G13" s="103"/>
      <c r="H13" s="103"/>
      <c r="I13" s="103"/>
      <c r="J13" s="46"/>
    </row>
    <row r="21" spans="13:23" x14ac:dyDescent="0.2">
      <c r="M21" s="92"/>
      <c r="N21" s="92"/>
      <c r="O21" s="92"/>
      <c r="P21" s="92"/>
      <c r="Q21" s="92"/>
      <c r="R21" s="92"/>
      <c r="S21" s="92"/>
      <c r="T21" s="92"/>
      <c r="U21" s="92"/>
      <c r="V21" s="92"/>
      <c r="W21" s="92"/>
    </row>
    <row r="22" spans="13:23" x14ac:dyDescent="0.2">
      <c r="M22" s="92"/>
      <c r="N22" s="92"/>
      <c r="O22" s="92"/>
      <c r="P22" s="92"/>
      <c r="Q22" s="92"/>
      <c r="R22" s="92"/>
      <c r="S22" s="92"/>
      <c r="T22" s="92"/>
      <c r="U22" s="92"/>
      <c r="V22" s="92"/>
      <c r="W22" s="92"/>
    </row>
    <row r="23" spans="13:23" x14ac:dyDescent="0.2">
      <c r="M23" s="92"/>
      <c r="N23" s="92"/>
      <c r="O23" s="92"/>
      <c r="P23" s="92"/>
      <c r="Q23" s="92"/>
      <c r="R23" s="92"/>
      <c r="S23" s="92"/>
      <c r="T23" s="92"/>
      <c r="U23" s="92"/>
      <c r="V23" s="92"/>
      <c r="W23" s="92"/>
    </row>
    <row r="24" spans="13:23" x14ac:dyDescent="0.2">
      <c r="M24" s="93"/>
      <c r="N24" s="92"/>
      <c r="O24" s="92"/>
      <c r="P24" s="92"/>
      <c r="Q24" s="92"/>
      <c r="R24" s="92"/>
      <c r="S24" s="92"/>
      <c r="T24" s="92"/>
      <c r="U24" s="92"/>
      <c r="V24" s="92"/>
      <c r="W24" s="92"/>
    </row>
    <row r="25" spans="13:23" x14ac:dyDescent="0.2">
      <c r="M25" s="92"/>
      <c r="N25" s="92"/>
      <c r="O25" s="92"/>
      <c r="P25" s="92"/>
      <c r="Q25" s="92"/>
      <c r="R25" s="92"/>
      <c r="S25" s="92"/>
      <c r="T25" s="92"/>
      <c r="U25" s="92"/>
      <c r="V25" s="92"/>
      <c r="W25" s="92"/>
    </row>
    <row r="26" spans="13:23" x14ac:dyDescent="0.2">
      <c r="M26" s="92"/>
      <c r="N26" s="92"/>
      <c r="O26" s="92"/>
      <c r="P26" s="92"/>
      <c r="Q26" s="92"/>
      <c r="R26" s="92"/>
      <c r="S26" s="92"/>
      <c r="T26" s="92"/>
      <c r="U26" s="92"/>
      <c r="V26" s="92"/>
      <c r="W26" s="92"/>
    </row>
    <row r="27" spans="13:23" x14ac:dyDescent="0.2">
      <c r="M27" s="92"/>
      <c r="N27" s="92"/>
      <c r="O27" s="92"/>
      <c r="P27" s="92"/>
      <c r="Q27" s="92"/>
      <c r="R27" s="92"/>
      <c r="S27" s="92"/>
      <c r="T27" s="92"/>
      <c r="U27" s="92"/>
      <c r="V27" s="92"/>
      <c r="W27" s="92"/>
    </row>
    <row r="38" spans="2:2" x14ac:dyDescent="0.2">
      <c r="B38" s="5"/>
    </row>
    <row r="55" spans="2:3" x14ac:dyDescent="0.2">
      <c r="B55" s="91" t="s">
        <v>50</v>
      </c>
      <c r="C55" s="91"/>
    </row>
  </sheetData>
  <mergeCells count="2">
    <mergeCell ref="B2:I2"/>
    <mergeCell ref="B13:I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F10_Tableau 1</vt:lpstr>
      <vt:lpstr>F10_Graphique encadré 1</vt:lpstr>
      <vt:lpstr>F10_Graphique 1</vt:lpstr>
      <vt:lpstr>F10_Graphique 2</vt:lpstr>
    </vt:vector>
  </TitlesOfParts>
  <Company>PPT/DSI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PICHOTT, Francisco (DREES/SEEE/BACS)</dc:creator>
  <cp:lastModifiedBy>Utilisateur de Microsoft Office</cp:lastModifiedBy>
  <dcterms:created xsi:type="dcterms:W3CDTF">2020-03-12T16:00:41Z</dcterms:created>
  <dcterms:modified xsi:type="dcterms:W3CDTF">2022-05-14T20:31:40Z</dcterms:modified>
</cp:coreProperties>
</file>