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79F96681-2AC9-422D-9EC7-13C3CCCCCDD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_2022_annexe 1_tab 1" sheetId="1" r:id="rId1"/>
    <sheet name="ES_2022_annexe 1_schéma 1" sheetId="4" r:id="rId2"/>
    <sheet name="ES_2022 annexe 1_tab 2" sheetId="3" r:id="rId3"/>
  </sheets>
  <externalReferences>
    <externalReference r:id="rId4"/>
  </externalReferences>
  <definedNames>
    <definedName name="_ftn1" localSheetId="1">'ES_2022_annexe 1_schéma 1'!#REF!</definedName>
    <definedName name="_ftn2" localSheetId="2">'ES_2022 annexe 1_tab 2'!#REF!</definedName>
    <definedName name="_ftnref1" localSheetId="1">'ES_2022_annexe 1_schéma 1'!$B$2</definedName>
    <definedName name="_ftnref2" localSheetId="2">'ES_2022 annexe 1_tab 2'!#REF!</definedName>
    <definedName name="_xlnm.Print_Area" localSheetId="1">'ES_2022_annexe 1_schéma 1'!$B$3:$W$20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5" i="4" l="1"/>
  <c r="P15" i="4"/>
  <c r="P9" i="4"/>
  <c r="F9" i="4"/>
  <c r="H18" i="3"/>
  <c r="G18" i="3"/>
  <c r="F18" i="3" s="1"/>
  <c r="E18" i="3"/>
  <c r="F17" i="3"/>
  <c r="F13" i="3"/>
  <c r="D13" i="3" s="1"/>
</calcChain>
</file>

<file path=xl/sharedStrings.xml><?xml version="1.0" encoding="utf-8"?>
<sst xmlns="http://schemas.openxmlformats.org/spreadsheetml/2006/main" count="89" uniqueCount="61">
  <si>
    <t>Statuts</t>
  </si>
  <si>
    <t>Lieux d’exercice et types d'établissements</t>
  </si>
  <si>
    <t xml:space="preserve">Établissements publics </t>
  </si>
  <si>
    <t xml:space="preserve">Établissements de santé privés d’intérêt collectif (Espic), dont CLCC </t>
  </si>
  <si>
    <t xml:space="preserve">Autres établissements privés </t>
  </si>
  <si>
    <t>Salarié</t>
  </si>
  <si>
    <t xml:space="preserve">Affectation dans le cadre d'une convention d'association (article L. 6142-5 du Code de la santé publique) </t>
  </si>
  <si>
    <t xml:space="preserve">Affectation dans le cadre d’une convention d’association (article L. 6142-5 du Code de la santé publique) </t>
  </si>
  <si>
    <t>Détachement de PH (article R. 6152-51 du Code de la santé publique)</t>
  </si>
  <si>
    <t>Salarié de droit privé</t>
  </si>
  <si>
    <t>Profession libérale</t>
  </si>
  <si>
    <t>Possible (article L. 6146-2
du Code de la santé publique)</t>
  </si>
  <si>
    <t>Article L. 6161-9 du Code de la santé publique  et article  L. 162-22-6 b et c du Code de la Sécurité sociale</t>
  </si>
  <si>
    <t xml:space="preserve">Article L. 162-5 du Code de la Sécurité sociale </t>
  </si>
  <si>
    <t>En formation (interne)</t>
  </si>
  <si>
    <t xml:space="preserve">Article R. 6153-8 du Code de la santé publique </t>
  </si>
  <si>
    <t>Article R. 6153-9 du Code de la santé publique</t>
  </si>
  <si>
    <t>En millions d'euros</t>
  </si>
  <si>
    <t xml:space="preserve">Dépenses hospitalières dans l’Ondam, hors FMESPP </t>
  </si>
  <si>
    <t xml:space="preserve">SSR, psychiatrie, et USLD (ODSSR, Odam et OQN) </t>
  </si>
  <si>
    <t xml:space="preserve">Ondam T2A : ODMCO + dotation Migac </t>
  </si>
  <si>
    <t xml:space="preserve">Ondam T2A, partie ODMCO </t>
  </si>
  <si>
    <t>Ondam T2A, partie dotation Migac</t>
  </si>
  <si>
    <t xml:space="preserve">Dépenses constatées </t>
  </si>
  <si>
    <r>
      <t>2012</t>
    </r>
    <r>
      <rPr>
        <vertAlign val="superscript"/>
        <sz val="8"/>
        <color rgb="FF000000"/>
        <rFont val="Arial"/>
        <family val="2"/>
      </rPr>
      <t>1</t>
    </r>
  </si>
  <si>
    <t>Dépenses constatées</t>
  </si>
  <si>
    <t>Objectifs initiaux</t>
  </si>
  <si>
    <t>En millions d’euros</t>
  </si>
  <si>
    <t>Ondam hospitalier</t>
  </si>
  <si>
    <t>↙</t>
  </si>
  <si>
    <t>↘</t>
  </si>
  <si>
    <t>Champ T2A</t>
  </si>
  <si>
    <t>Hors champ T2A</t>
  </si>
  <si>
    <t>ODMCO</t>
  </si>
  <si>
    <t>Migac
MCO</t>
  </si>
  <si>
    <t>ODSSR</t>
  </si>
  <si>
    <t>Autres activités financées par dotation (Odam : MCO, PSY, USLD)</t>
  </si>
  <si>
    <t>Autres activités financées en prix de journée (OQN PSY)</t>
  </si>
  <si>
    <t>↓</t>
  </si>
  <si>
    <t>Part tarifs
(dont ACE)</t>
  </si>
  <si>
    <t>Forfaits annuels (dont Ifaq)</t>
  </si>
  <si>
    <t>Produits de santé en sus : médicaments
et DMI</t>
  </si>
  <si>
    <t>MIG
(dont Merri)</t>
  </si>
  <si>
    <t>AC</t>
  </si>
  <si>
    <t>DAF SSR</t>
  </si>
  <si>
    <t>OQN SSR</t>
  </si>
  <si>
    <t>DMA, ACE, Ifaq et Migac SSR</t>
  </si>
  <si>
    <t>DAF (MCO et PSY)</t>
  </si>
  <si>
    <t>USLD</t>
  </si>
  <si>
    <r>
      <t>Article L. 952-21 du Code de l’éducation.
Article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du décret n° 2021-1645 du 13 décembre 2021 relatif au personnel enseignant et hospitalier des centres hospitaliers et universitaires</t>
    </r>
  </si>
  <si>
    <t xml:space="preserve">Salarié de droit public, praticien hospitalier, praticien contractuel, attaché, PH  </t>
  </si>
  <si>
    <t>Articles R. 6152-1 et suivants, R. 6152-334et suivants, R. 6152-401et suivants, R. 6152-501 et suivants,R. 6152-601 et suivants
et R. 6152-901 et suivants du Code de la santé publique</t>
  </si>
  <si>
    <t>Articles R. 6152-538, R. 6152-632, R 6152-901 et R 6152-904 du Code de la santé publique</t>
  </si>
  <si>
    <t>Assistant associé et praticien attaché associé, praticien associé</t>
  </si>
  <si>
    <t xml:space="preserve"> </t>
  </si>
  <si>
    <r>
      <t xml:space="preserve">Ondam : objectif national des dépenses d’assurance maladie ; FMESPP : Fonds de modernisation des établissements de santé publics et privés ; SSR : soins de suite et de réadaptation ; USLD : unité de soins de longue durée ; ODSSR : objectif national des dépenses de soins de suite et de réadaptation ; Odam : objectif des dépenses d’assurance maladie ; OQN : objectif quantifié national ; T2A : tarification à l’activité ; ODMCO : objectif national des dépenses de médecine, chirurgie, obstétrique et odontologie ; Migac : mission d’intérêt général et d’aide à la contractualisation.
1. À compter de 2012, année de création du Fonds d’intervention régional (FIR), les dépenses de l’enveloppe Migac ne comprennent plus les crédits venus abonder le FIR, lequel est devenu un sous-objectif à part entière au sein de l’Ondam à compter de 2014.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Données hors Fonds de modernisation des établissements de santé publics et privés (FMESPP) et champ non régulé.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Dépenses constatées : ATIH, analyse de l’activité hospitalière ; objectifs initiaux 2019-2021 : DGOS.</t>
    </r>
  </si>
  <si>
    <t>Tableau 2. Les dépenses hospitalières dans l’Ondam entre 2009 et 2021</t>
  </si>
  <si>
    <r>
      <t xml:space="preserve">Ondam : objectif national des dépenses d’assurance maladie ; T2A : tarification à l’activité ; ODMCO : objectif national des dépenses de MCO ; Migac : missions d’intérêt général et d’aide à la contractualisation ; MCO : médecine, chirurgie, obstétrique et odontologie ; ODSSR : objectif national de dépenses de soins de suite et de réadaptation ; Odam : objectif des dépenses d’assurance maladie (ne recouvre plus que les dotations MCO, psychiatrie et USLD) ; PSY : psychiatrie ; USLD : unité de soins de longue durée ; OQN : objectif quantifié national (modalité de financement de la psychiatrie et du SSR) ; MIG : missions d’intérêt général ; Merri : missions d’enseignement, de recherche, de référence et d’innovation ; AC : aide à la contractualisation ; DAF : dotation annuelle de financement (modalité de financement de la psychiatrie et du SSR) ; ACE : actes et consultations externes (MCO et SSR) ; Ifaq : incitation financière pour l’amélioration de la qualité (modalité de financement du MCO et du SSR) ; DMI : dispositifs médicaux implantables ; SSR : soins de suite et de réadaptation ; DMA : dotation modulée à l’activité (modalité de financement du SSR).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Dans ce décompte, il s’agit des objectifs initiaux pour 2020, hors Fonds de modernisation des établissements de santé publics et privés et champ non régulé.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DGOS.</t>
    </r>
  </si>
  <si>
    <t>Schéma 1. La décomposition de l’Ondam hospitalier en 2020</t>
  </si>
  <si>
    <t>Tableau 1. Statuts et lieux d’exercice des médecins : tableau théorique</t>
  </si>
  <si>
    <t>Fonctionnaire
(PU-PH et MCU-PH), personnel temporaire (PHU), personnel 
non titulaire (CCU-AH et AHU)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</si>
</sst>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21E1F"/>
      <name val="Arial"/>
      <family val="2"/>
    </font>
    <font>
      <sz val="8"/>
      <color rgb="FF221E1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/>
    <xf numFmtId="0" fontId="8" fillId="2" borderId="0" xfId="0" applyFont="1" applyFill="1"/>
    <xf numFmtId="0" fontId="7" fillId="0" borderId="0" xfId="0" applyFont="1" applyFill="1"/>
    <xf numFmtId="0" fontId="2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/>
    <xf numFmtId="3" fontId="2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9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D6\6B\ONDAM\2020\Constat\Constat\Constat%202020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ynthese"/>
      <sheetName val="OGD"/>
      <sheetName val="CNSA"/>
      <sheetName val="CNAM"/>
      <sheetName val="MSAE"/>
      <sheetName val="MSAS"/>
      <sheetName val="CRPCEN"/>
      <sheetName val="CNMSS"/>
      <sheetName val="CAVIMAC"/>
      <sheetName val="ENIM"/>
      <sheetName val="SNCF"/>
      <sheetName val="RATP"/>
      <sheetName val="CANSSM"/>
      <sheetName val="BDF"/>
      <sheetName val="CSSM"/>
    </sheetNames>
    <sheetDataSet>
      <sheetData sheetId="0"/>
      <sheetData sheetId="1">
        <row r="50">
          <cell r="U50">
            <v>44290813843.541611</v>
          </cell>
        </row>
        <row r="51">
          <cell r="U51">
            <v>12146433676.582872</v>
          </cell>
        </row>
        <row r="53">
          <cell r="U53">
            <v>17409308083.550003</v>
          </cell>
        </row>
        <row r="55">
          <cell r="U55">
            <v>11316578131.788113</v>
          </cell>
        </row>
        <row r="56">
          <cell r="U56">
            <v>693877172.68000007</v>
          </cell>
        </row>
        <row r="57">
          <cell r="U57">
            <v>3382028475.5899997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6"/>
  <sheetViews>
    <sheetView showGridLines="0" zoomScaleNormal="100" workbookViewId="0">
      <selection activeCell="K9" sqref="K9"/>
    </sheetView>
  </sheetViews>
  <sheetFormatPr baseColWidth="10" defaultColWidth="10.85546875" defaultRowHeight="11.25" x14ac:dyDescent="0.25"/>
  <cols>
    <col min="1" max="1" width="3.7109375" style="2" customWidth="1"/>
    <col min="2" max="2" width="6.7109375" style="2" customWidth="1"/>
    <col min="3" max="3" width="16.7109375" style="2" customWidth="1"/>
    <col min="4" max="4" width="24.7109375" style="2" customWidth="1"/>
    <col min="5" max="5" width="23.7109375" style="2" customWidth="1"/>
    <col min="6" max="6" width="25.7109375" style="2" customWidth="1"/>
    <col min="7" max="16384" width="10.85546875" style="2"/>
  </cols>
  <sheetData>
    <row r="2" spans="2:6" ht="12" customHeight="1" x14ac:dyDescent="0.25">
      <c r="B2" s="1" t="s">
        <v>59</v>
      </c>
    </row>
    <row r="3" spans="2:6" ht="12" customHeight="1" x14ac:dyDescent="0.25">
      <c r="B3" s="1"/>
    </row>
    <row r="4" spans="2:6" ht="20.25" customHeight="1" x14ac:dyDescent="0.25">
      <c r="B4" s="67" t="s">
        <v>0</v>
      </c>
      <c r="C4" s="67"/>
      <c r="D4" s="67" t="s">
        <v>1</v>
      </c>
      <c r="E4" s="66"/>
      <c r="F4" s="66"/>
    </row>
    <row r="5" spans="2:6" ht="32.25" customHeight="1" x14ac:dyDescent="0.25">
      <c r="B5" s="67"/>
      <c r="C5" s="67"/>
      <c r="D5" s="3" t="s">
        <v>2</v>
      </c>
      <c r="E5" s="3" t="s">
        <v>3</v>
      </c>
      <c r="F5" s="3" t="s">
        <v>4</v>
      </c>
    </row>
    <row r="6" spans="2:6" ht="81" customHeight="1" x14ac:dyDescent="0.2">
      <c r="B6" s="68" t="s">
        <v>5</v>
      </c>
      <c r="C6" s="55" t="s">
        <v>60</v>
      </c>
      <c r="D6" s="56" t="s">
        <v>49</v>
      </c>
      <c r="E6" s="56" t="s">
        <v>6</v>
      </c>
      <c r="F6" s="56" t="s">
        <v>7</v>
      </c>
    </row>
    <row r="7" spans="2:6" ht="69.75" customHeight="1" x14ac:dyDescent="0.25">
      <c r="B7" s="69"/>
      <c r="C7" s="56" t="s">
        <v>50</v>
      </c>
      <c r="D7" s="56" t="s">
        <v>51</v>
      </c>
      <c r="E7" s="65" t="s">
        <v>8</v>
      </c>
      <c r="F7" s="65" t="s">
        <v>8</v>
      </c>
    </row>
    <row r="8" spans="2:6" ht="48" customHeight="1" x14ac:dyDescent="0.25">
      <c r="B8" s="70"/>
      <c r="C8" s="56" t="s">
        <v>53</v>
      </c>
      <c r="D8" s="56" t="s">
        <v>52</v>
      </c>
      <c r="E8" s="65"/>
      <c r="F8" s="65"/>
    </row>
    <row r="9" spans="2:6" ht="16.5" customHeight="1" x14ac:dyDescent="0.25">
      <c r="B9" s="66" t="s">
        <v>9</v>
      </c>
      <c r="C9" s="66"/>
      <c r="D9" s="64"/>
      <c r="E9" s="64"/>
      <c r="F9" s="64"/>
    </row>
    <row r="10" spans="2:6" ht="45.75" customHeight="1" x14ac:dyDescent="0.2">
      <c r="B10" s="66" t="s">
        <v>10</v>
      </c>
      <c r="C10" s="66"/>
      <c r="D10" s="65" t="s">
        <v>11</v>
      </c>
      <c r="E10" s="55" t="s">
        <v>12</v>
      </c>
      <c r="F10" s="65" t="s">
        <v>13</v>
      </c>
    </row>
    <row r="11" spans="2:6" ht="28.5" customHeight="1" x14ac:dyDescent="0.25">
      <c r="B11" s="66" t="s">
        <v>14</v>
      </c>
      <c r="C11" s="66"/>
      <c r="D11" s="65" t="s">
        <v>15</v>
      </c>
      <c r="E11" s="65" t="s">
        <v>16</v>
      </c>
      <c r="F11" s="65" t="s">
        <v>16</v>
      </c>
    </row>
    <row r="16" spans="2:6" x14ac:dyDescent="0.25">
      <c r="D16" s="4"/>
    </row>
  </sheetData>
  <mergeCells count="6">
    <mergeCell ref="B11:C11"/>
    <mergeCell ref="B4:C5"/>
    <mergeCell ref="D4:F4"/>
    <mergeCell ref="B6:B8"/>
    <mergeCell ref="B9:C9"/>
    <mergeCell ref="B10:C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22"/>
  <sheetViews>
    <sheetView showGridLines="0" topLeftCell="A13" zoomScaleNormal="100" zoomScaleSheetLayoutView="100" workbookViewId="0">
      <selection activeCell="J15" sqref="J15"/>
    </sheetView>
  </sheetViews>
  <sheetFormatPr baseColWidth="10" defaultColWidth="10.7109375" defaultRowHeight="11.25" x14ac:dyDescent="0.2"/>
  <cols>
    <col min="1" max="1" width="3.7109375" style="8" customWidth="1"/>
    <col min="2" max="2" width="11.42578125" style="8" customWidth="1"/>
    <col min="3" max="3" width="3.7109375" style="8" customWidth="1"/>
    <col min="4" max="4" width="12.7109375" style="8" customWidth="1"/>
    <col min="5" max="5" width="3.7109375" style="8" customWidth="1"/>
    <col min="6" max="6" width="13.28515625" style="8" customWidth="1"/>
    <col min="7" max="7" width="3.7109375" style="8" customWidth="1"/>
    <col min="8" max="8" width="12.7109375" style="8" customWidth="1"/>
    <col min="9" max="9" width="3.7109375" style="8" customWidth="1"/>
    <col min="10" max="10" width="8.42578125" style="8" customWidth="1"/>
    <col min="11" max="11" width="3.7109375" style="8" customWidth="1"/>
    <col min="12" max="12" width="11" style="8" customWidth="1"/>
    <col min="13" max="13" width="3.7109375" style="8" customWidth="1"/>
    <col min="14" max="14" width="9.7109375" style="8" customWidth="1"/>
    <col min="15" max="15" width="3.7109375" style="8" customWidth="1"/>
    <col min="16" max="16" width="12.140625" style="8" customWidth="1"/>
    <col min="17" max="17" width="3.7109375" style="8" customWidth="1"/>
    <col min="18" max="18" width="15.140625" style="8" customWidth="1"/>
    <col min="19" max="19" width="3.7109375" style="8" customWidth="1"/>
    <col min="20" max="20" width="10" style="8" customWidth="1"/>
    <col min="21" max="21" width="3.7109375" style="8" customWidth="1"/>
    <col min="22" max="22" width="14.85546875" style="8" customWidth="1"/>
    <col min="23" max="16384" width="10.7109375" style="8"/>
  </cols>
  <sheetData>
    <row r="1" spans="2:22" x14ac:dyDescent="0.2">
      <c r="L1" s="7"/>
      <c r="M1" s="7"/>
      <c r="N1" s="7"/>
    </row>
    <row r="2" spans="2:22" ht="12" customHeight="1" x14ac:dyDescent="0.2">
      <c r="B2" s="40" t="s">
        <v>58</v>
      </c>
    </row>
    <row r="3" spans="2:22" x14ac:dyDescent="0.2">
      <c r="F3" s="41"/>
      <c r="V3" s="42" t="s">
        <v>27</v>
      </c>
    </row>
    <row r="4" spans="2:22" s="2" customFormat="1" x14ac:dyDescent="0.25">
      <c r="T4" s="42"/>
    </row>
    <row r="5" spans="2:22" s="2" customFormat="1" ht="45" customHeight="1" x14ac:dyDescent="0.25">
      <c r="L5" s="43" t="s">
        <v>28</v>
      </c>
    </row>
    <row r="6" spans="2:22" s="2" customFormat="1" x14ac:dyDescent="0.25">
      <c r="L6" s="44">
        <v>83687.008695240758</v>
      </c>
    </row>
    <row r="7" spans="2:22" s="2" customFormat="1" ht="30" customHeight="1" x14ac:dyDescent="0.25">
      <c r="F7" s="45" t="s">
        <v>29</v>
      </c>
      <c r="J7" s="46"/>
      <c r="P7" s="45" t="s">
        <v>30</v>
      </c>
    </row>
    <row r="8" spans="2:22" s="2" customFormat="1" ht="54.75" customHeight="1" x14ac:dyDescent="0.25">
      <c r="F8" s="43" t="s">
        <v>31</v>
      </c>
      <c r="P8" s="43" t="s">
        <v>32</v>
      </c>
      <c r="U8" s="47"/>
    </row>
    <row r="9" spans="2:22" s="2" customFormat="1" x14ac:dyDescent="0.25">
      <c r="F9" s="44">
        <f>D12+H12</f>
        <v>63389.927409997545</v>
      </c>
      <c r="H9" s="46"/>
      <c r="P9" s="44">
        <f>N12+R12+V12</f>
        <v>20297.081285243221</v>
      </c>
      <c r="R9" s="46"/>
    </row>
    <row r="10" spans="2:22" s="2" customFormat="1" ht="30" customHeight="1" x14ac:dyDescent="0.25">
      <c r="D10" s="45" t="s">
        <v>29</v>
      </c>
      <c r="H10" s="45" t="s">
        <v>30</v>
      </c>
      <c r="N10" s="45" t="s">
        <v>29</v>
      </c>
      <c r="R10" s="45" t="s">
        <v>30</v>
      </c>
      <c r="V10" s="45" t="s">
        <v>30</v>
      </c>
    </row>
    <row r="11" spans="2:22" s="2" customFormat="1" ht="69" customHeight="1" x14ac:dyDescent="0.25">
      <c r="D11" s="48" t="s">
        <v>33</v>
      </c>
      <c r="H11" s="49" t="s">
        <v>34</v>
      </c>
      <c r="N11" s="48" t="s">
        <v>35</v>
      </c>
      <c r="R11" s="48" t="s">
        <v>36</v>
      </c>
      <c r="V11" s="48" t="s">
        <v>37</v>
      </c>
    </row>
    <row r="12" spans="2:22" s="2" customFormat="1" x14ac:dyDescent="0.25">
      <c r="D12" s="44">
        <v>56054.500615447643</v>
      </c>
      <c r="F12" s="46"/>
      <c r="H12" s="44">
        <v>7335.4267945498987</v>
      </c>
      <c r="N12" s="44">
        <v>8932.9920014121853</v>
      </c>
      <c r="P12" s="46"/>
      <c r="R12" s="44">
        <v>10546.351364613412</v>
      </c>
      <c r="T12" s="46"/>
      <c r="V12" s="44">
        <v>817.73791921762279</v>
      </c>
    </row>
    <row r="13" spans="2:22" s="2" customFormat="1" ht="30" customHeight="1" x14ac:dyDescent="0.25">
      <c r="B13" s="45" t="s">
        <v>29</v>
      </c>
      <c r="D13" s="45" t="s">
        <v>38</v>
      </c>
      <c r="F13" s="45" t="s">
        <v>30</v>
      </c>
      <c r="H13" s="45" t="s">
        <v>38</v>
      </c>
      <c r="J13" s="45" t="s">
        <v>30</v>
      </c>
      <c r="L13" s="45" t="s">
        <v>29</v>
      </c>
      <c r="N13" s="45" t="s">
        <v>38</v>
      </c>
      <c r="P13" s="45" t="s">
        <v>30</v>
      </c>
      <c r="R13" s="45" t="s">
        <v>38</v>
      </c>
      <c r="T13" s="45" t="s">
        <v>30</v>
      </c>
    </row>
    <row r="14" spans="2:22" s="2" customFormat="1" ht="72" customHeight="1" x14ac:dyDescent="0.25">
      <c r="B14" s="48" t="s">
        <v>39</v>
      </c>
      <c r="D14" s="48" t="s">
        <v>40</v>
      </c>
      <c r="F14" s="48" t="s">
        <v>41</v>
      </c>
      <c r="H14" s="50" t="s">
        <v>42</v>
      </c>
      <c r="J14" s="43" t="s">
        <v>43</v>
      </c>
      <c r="L14" s="48" t="s">
        <v>44</v>
      </c>
      <c r="N14" s="48" t="s">
        <v>45</v>
      </c>
      <c r="P14" s="48" t="s">
        <v>46</v>
      </c>
      <c r="Q14" s="51"/>
      <c r="R14" s="48" t="s">
        <v>47</v>
      </c>
      <c r="T14" s="48" t="s">
        <v>48</v>
      </c>
    </row>
    <row r="15" spans="2:22" s="2" customFormat="1" x14ac:dyDescent="0.25">
      <c r="B15" s="52">
        <v>48164.302987452611</v>
      </c>
      <c r="D15" s="52">
        <v>1797.6117880444065</v>
      </c>
      <c r="F15" s="52">
        <v>6092.5858399506269</v>
      </c>
      <c r="L15" s="52">
        <v>5611.5104452911883</v>
      </c>
      <c r="N15" s="52">
        <v>2144.2630646898924</v>
      </c>
      <c r="P15" s="52">
        <f>N12-L15-N15</f>
        <v>1177.2184914311047</v>
      </c>
      <c r="Q15" s="51"/>
      <c r="R15" s="52">
        <f>R12-T15</f>
        <v>9516.9220159627148</v>
      </c>
      <c r="T15" s="52">
        <v>1029.4293486506976</v>
      </c>
    </row>
    <row r="16" spans="2:22" s="2" customFormat="1" x14ac:dyDescent="0.25">
      <c r="Q16" s="51"/>
    </row>
    <row r="17" spans="2:21" s="2" customFormat="1" x14ac:dyDescent="0.25"/>
    <row r="18" spans="2:21" s="2" customFormat="1" ht="10.5" customHeight="1" x14ac:dyDescent="0.25"/>
    <row r="19" spans="2:21" s="2" customFormat="1" x14ac:dyDescent="0.25"/>
    <row r="20" spans="2:21" ht="102.95" customHeight="1" x14ac:dyDescent="0.2">
      <c r="B20" s="71" t="s">
        <v>57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53"/>
    </row>
    <row r="21" spans="2:21" ht="26.25" customHeight="1" x14ac:dyDescent="0.2">
      <c r="B21" s="54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2:21" ht="18" customHeight="1" x14ac:dyDescent="0.2">
      <c r="B22" s="54"/>
    </row>
  </sheetData>
  <mergeCells count="1">
    <mergeCell ref="B20:T20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8"/>
  <sheetViews>
    <sheetView showGridLines="0" tabSelected="1" zoomScaleNormal="100" workbookViewId="0">
      <selection sqref="A1:XFD1048576"/>
    </sheetView>
  </sheetViews>
  <sheetFormatPr baseColWidth="10" defaultColWidth="10.85546875" defaultRowHeight="11.25" x14ac:dyDescent="0.2"/>
  <cols>
    <col min="1" max="1" width="3.7109375" style="5" customWidth="1"/>
    <col min="2" max="2" width="10.85546875" style="5"/>
    <col min="3" max="3" width="19.7109375" style="5" customWidth="1"/>
    <col min="4" max="4" width="14.140625" style="5" customWidth="1"/>
    <col min="5" max="5" width="11.7109375" style="5" bestFit="1" customWidth="1"/>
    <col min="6" max="7" width="10.85546875" style="5"/>
    <col min="8" max="8" width="13" style="5" customWidth="1"/>
    <col min="9" max="16384" width="10.85546875" style="5"/>
  </cols>
  <sheetData>
    <row r="1" spans="2:13" x14ac:dyDescent="0.2">
      <c r="F1" s="6"/>
      <c r="G1" s="6"/>
      <c r="H1" s="7"/>
      <c r="I1" s="8"/>
      <c r="J1" s="8"/>
    </row>
    <row r="2" spans="2:13" s="10" customFormat="1" x14ac:dyDescent="0.2">
      <c r="B2" s="9" t="s">
        <v>56</v>
      </c>
      <c r="C2" s="9"/>
      <c r="D2" s="9"/>
      <c r="E2" s="9"/>
      <c r="F2" s="9"/>
      <c r="G2" s="9"/>
      <c r="H2" s="9"/>
    </row>
    <row r="3" spans="2:13" x14ac:dyDescent="0.2">
      <c r="B3" s="11"/>
      <c r="C3" s="11"/>
      <c r="D3" s="11"/>
      <c r="E3" s="11"/>
      <c r="F3" s="11"/>
      <c r="H3" s="12" t="s">
        <v>17</v>
      </c>
      <c r="I3" s="13"/>
    </row>
    <row r="4" spans="2:13" ht="67.5" x14ac:dyDescent="0.2">
      <c r="B4" s="72"/>
      <c r="C4" s="72"/>
      <c r="D4" s="14" t="s">
        <v>18</v>
      </c>
      <c r="E4" s="15" t="s">
        <v>19</v>
      </c>
      <c r="F4" s="15" t="s">
        <v>20</v>
      </c>
      <c r="G4" s="15" t="s">
        <v>21</v>
      </c>
      <c r="H4" s="15" t="s">
        <v>22</v>
      </c>
      <c r="I4" s="16"/>
    </row>
    <row r="5" spans="2:13" x14ac:dyDescent="0.2">
      <c r="B5" s="17">
        <v>2009</v>
      </c>
      <c r="C5" s="18" t="s">
        <v>23</v>
      </c>
      <c r="D5" s="19">
        <v>69106</v>
      </c>
      <c r="E5" s="19">
        <v>17701</v>
      </c>
      <c r="F5" s="19">
        <v>51405</v>
      </c>
      <c r="G5" s="19">
        <v>43727</v>
      </c>
      <c r="H5" s="19">
        <v>7678</v>
      </c>
      <c r="I5" s="20"/>
      <c r="J5" s="20"/>
      <c r="K5" s="20"/>
      <c r="L5" s="20"/>
      <c r="M5" s="20"/>
    </row>
    <row r="6" spans="2:13" x14ac:dyDescent="0.2">
      <c r="B6" s="21">
        <v>2010</v>
      </c>
      <c r="C6" s="22" t="s">
        <v>23</v>
      </c>
      <c r="D6" s="23">
        <v>70334</v>
      </c>
      <c r="E6" s="23">
        <v>17668</v>
      </c>
      <c r="F6" s="23">
        <v>52665</v>
      </c>
      <c r="G6" s="23">
        <v>44866</v>
      </c>
      <c r="H6" s="23">
        <v>7799</v>
      </c>
      <c r="I6" s="24"/>
      <c r="J6" s="24"/>
      <c r="K6" s="24"/>
      <c r="L6" s="24"/>
      <c r="M6" s="24"/>
    </row>
    <row r="7" spans="2:13" x14ac:dyDescent="0.2">
      <c r="B7" s="21">
        <v>2011</v>
      </c>
      <c r="C7" s="22" t="s">
        <v>23</v>
      </c>
      <c r="D7" s="23">
        <v>72014</v>
      </c>
      <c r="E7" s="23">
        <v>18120</v>
      </c>
      <c r="F7" s="23">
        <v>53894</v>
      </c>
      <c r="G7" s="23">
        <v>45774</v>
      </c>
      <c r="H7" s="23">
        <v>8120</v>
      </c>
      <c r="I7" s="13"/>
    </row>
    <row r="8" spans="2:13" x14ac:dyDescent="0.2">
      <c r="B8" s="21" t="s">
        <v>24</v>
      </c>
      <c r="C8" s="22" t="s">
        <v>25</v>
      </c>
      <c r="D8" s="25">
        <v>73295</v>
      </c>
      <c r="E8" s="25">
        <v>18480</v>
      </c>
      <c r="F8" s="25">
        <v>54815</v>
      </c>
      <c r="G8" s="25">
        <v>47144</v>
      </c>
      <c r="H8" s="25">
        <v>7671</v>
      </c>
    </row>
    <row r="9" spans="2:13" x14ac:dyDescent="0.2">
      <c r="B9" s="21">
        <v>2013</v>
      </c>
      <c r="C9" s="22" t="s">
        <v>25</v>
      </c>
      <c r="D9" s="25">
        <v>73104</v>
      </c>
      <c r="E9" s="25">
        <v>18799</v>
      </c>
      <c r="F9" s="25">
        <v>54305</v>
      </c>
      <c r="G9" s="25">
        <v>48185</v>
      </c>
      <c r="H9" s="25">
        <v>6120</v>
      </c>
    </row>
    <row r="10" spans="2:13" x14ac:dyDescent="0.2">
      <c r="B10" s="21">
        <v>2014</v>
      </c>
      <c r="C10" s="22" t="s">
        <v>25</v>
      </c>
      <c r="D10" s="25">
        <v>74496</v>
      </c>
      <c r="E10" s="25">
        <v>19076</v>
      </c>
      <c r="F10" s="25">
        <v>55420</v>
      </c>
      <c r="G10" s="25">
        <v>49525</v>
      </c>
      <c r="H10" s="25">
        <v>5895</v>
      </c>
    </row>
    <row r="11" spans="2:13" x14ac:dyDescent="0.2">
      <c r="B11" s="21">
        <v>2015</v>
      </c>
      <c r="C11" s="22" t="s">
        <v>25</v>
      </c>
      <c r="D11" s="23">
        <v>75960</v>
      </c>
      <c r="E11" s="23">
        <v>19169</v>
      </c>
      <c r="F11" s="23">
        <v>56791</v>
      </c>
      <c r="G11" s="23">
        <v>50609</v>
      </c>
      <c r="H11" s="23">
        <v>6182</v>
      </c>
    </row>
    <row r="12" spans="2:13" x14ac:dyDescent="0.2">
      <c r="B12" s="26">
        <v>2016</v>
      </c>
      <c r="C12" s="27" t="s">
        <v>25</v>
      </c>
      <c r="D12" s="23">
        <v>77358.903790385535</v>
      </c>
      <c r="E12" s="23">
        <v>18993.100497117997</v>
      </c>
      <c r="F12" s="23">
        <v>58365.803293267541</v>
      </c>
      <c r="G12" s="23">
        <v>51873.717554837538</v>
      </c>
      <c r="H12" s="23">
        <v>6492.0857384299998</v>
      </c>
    </row>
    <row r="13" spans="2:13" x14ac:dyDescent="0.2">
      <c r="B13" s="26">
        <v>2017</v>
      </c>
      <c r="C13" s="28" t="s">
        <v>25</v>
      </c>
      <c r="D13" s="29">
        <f>E13+F13</f>
        <v>78338.20199999999</v>
      </c>
      <c r="E13" s="30">
        <v>19360</v>
      </c>
      <c r="F13" s="30">
        <f>G13+H13</f>
        <v>58978.201999999997</v>
      </c>
      <c r="G13" s="30">
        <v>52262</v>
      </c>
      <c r="H13" s="30">
        <v>6716.2020000000002</v>
      </c>
    </row>
    <row r="14" spans="2:13" x14ac:dyDescent="0.2">
      <c r="B14" s="31">
        <v>2018</v>
      </c>
      <c r="C14" s="28" t="s">
        <v>25</v>
      </c>
      <c r="D14" s="29">
        <v>79688.92</v>
      </c>
      <c r="E14" s="30">
        <v>19485.98</v>
      </c>
      <c r="F14" s="30">
        <v>60202.94</v>
      </c>
      <c r="G14" s="30">
        <v>53122.21</v>
      </c>
      <c r="H14" s="30">
        <v>7080.72</v>
      </c>
    </row>
    <row r="15" spans="2:13" x14ac:dyDescent="0.2">
      <c r="B15" s="26">
        <v>2019</v>
      </c>
      <c r="C15" s="28" t="s">
        <v>26</v>
      </c>
      <c r="D15" s="29">
        <v>81698.004255574095</v>
      </c>
      <c r="E15" s="30">
        <v>19896.653965707876</v>
      </c>
      <c r="F15" s="30">
        <v>61801.350289866219</v>
      </c>
      <c r="G15" s="30">
        <v>54788.879897379375</v>
      </c>
      <c r="H15" s="30">
        <v>7012.4703924868436</v>
      </c>
    </row>
    <row r="16" spans="2:13" x14ac:dyDescent="0.2">
      <c r="B16" s="31"/>
      <c r="C16" s="28" t="s">
        <v>25</v>
      </c>
      <c r="D16" s="29">
        <v>81675.62</v>
      </c>
      <c r="E16" s="30">
        <v>19851.25</v>
      </c>
      <c r="F16" s="30">
        <v>61824.37</v>
      </c>
      <c r="G16" s="30">
        <v>54603.17</v>
      </c>
      <c r="H16" s="30">
        <v>7221.2</v>
      </c>
    </row>
    <row r="17" spans="2:8" x14ac:dyDescent="0.2">
      <c r="B17" s="31">
        <v>2020</v>
      </c>
      <c r="C17" s="28" t="s">
        <v>26</v>
      </c>
      <c r="D17" s="63">
        <v>83687.008695240773</v>
      </c>
      <c r="E17" s="63">
        <v>20297.081285243221</v>
      </c>
      <c r="F17" s="63">
        <f>G17+H17</f>
        <v>63389.927409997545</v>
      </c>
      <c r="G17" s="63">
        <v>56054.500615447643</v>
      </c>
      <c r="H17" s="63">
        <v>7335.4267945498987</v>
      </c>
    </row>
    <row r="18" spans="2:8" x14ac:dyDescent="0.2">
      <c r="B18" s="60" t="s">
        <v>54</v>
      </c>
      <c r="C18" s="61" t="s">
        <v>25</v>
      </c>
      <c r="D18" s="62">
        <v>89239.039383732612</v>
      </c>
      <c r="E18" s="62">
        <f>([1]synthese!$U$53+[1]synthese!$U$57)/1000000</f>
        <v>20791.336559140003</v>
      </c>
      <c r="F18" s="62">
        <f>SUM(G18:H18)</f>
        <v>68447.702824592605</v>
      </c>
      <c r="G18" s="62">
        <f>SUM([1]synthese!$U$50,[1]synthese!$U$55)/1000000</f>
        <v>55607.39197532973</v>
      </c>
      <c r="H18" s="62">
        <f>SUM([1]synthese!$U$51,[1]synthese!$U$56)/1000000</f>
        <v>12840.310849262873</v>
      </c>
    </row>
    <row r="19" spans="2:8" x14ac:dyDescent="0.2">
      <c r="B19" s="57">
        <v>2021</v>
      </c>
      <c r="C19" s="58" t="s">
        <v>26</v>
      </c>
      <c r="D19" s="59">
        <v>91650.23714643775</v>
      </c>
      <c r="E19" s="59">
        <v>22134.798592809813</v>
      </c>
      <c r="F19" s="59">
        <v>69515.43855362793</v>
      </c>
      <c r="G19" s="59">
        <v>60796.803708060419</v>
      </c>
      <c r="H19" s="59">
        <v>8718.6348455675106</v>
      </c>
    </row>
    <row r="20" spans="2:8" x14ac:dyDescent="0.2">
      <c r="B20" s="32"/>
      <c r="C20" s="33"/>
      <c r="D20" s="34"/>
      <c r="E20" s="35"/>
      <c r="F20" s="35"/>
      <c r="G20" s="35"/>
      <c r="H20" s="35"/>
    </row>
    <row r="21" spans="2:8" x14ac:dyDescent="0.2">
      <c r="B21" s="36"/>
      <c r="C21" s="36"/>
      <c r="D21" s="37"/>
      <c r="E21" s="38"/>
      <c r="F21" s="38"/>
      <c r="G21" s="38"/>
      <c r="H21" s="38"/>
    </row>
    <row r="22" spans="2:8" ht="134.25" customHeight="1" x14ac:dyDescent="0.2">
      <c r="B22" s="73" t="s">
        <v>55</v>
      </c>
      <c r="C22" s="73"/>
      <c r="D22" s="73"/>
      <c r="E22" s="73"/>
      <c r="F22" s="73"/>
      <c r="G22" s="73"/>
      <c r="H22" s="73"/>
    </row>
    <row r="23" spans="2:8" x14ac:dyDescent="0.2">
      <c r="B23" s="74"/>
      <c r="C23" s="75"/>
      <c r="D23" s="75"/>
      <c r="E23" s="75"/>
      <c r="F23" s="75"/>
      <c r="G23" s="75"/>
      <c r="H23" s="75"/>
    </row>
    <row r="24" spans="2:8" x14ac:dyDescent="0.2">
      <c r="B24" s="76"/>
      <c r="C24" s="77"/>
      <c r="D24" s="77"/>
      <c r="E24" s="77"/>
      <c r="F24" s="77"/>
      <c r="G24" s="77"/>
      <c r="H24" s="77"/>
    </row>
    <row r="25" spans="2:8" s="13" customFormat="1" x14ac:dyDescent="0.2">
      <c r="B25" s="76"/>
      <c r="C25" s="77"/>
      <c r="D25" s="77"/>
      <c r="E25" s="77"/>
      <c r="F25" s="77"/>
      <c r="G25" s="77"/>
      <c r="H25" s="77"/>
    </row>
    <row r="26" spans="2:8" s="13" customFormat="1" x14ac:dyDescent="0.2">
      <c r="B26" s="5"/>
      <c r="C26" s="5"/>
      <c r="D26" s="5"/>
      <c r="E26" s="5"/>
      <c r="F26" s="5"/>
      <c r="G26" s="5"/>
      <c r="H26" s="5"/>
    </row>
    <row r="27" spans="2:8" s="13" customFormat="1" x14ac:dyDescent="0.2">
      <c r="B27" s="5"/>
      <c r="C27" s="5"/>
      <c r="D27" s="5"/>
      <c r="E27" s="5"/>
      <c r="F27" s="5"/>
      <c r="G27" s="5"/>
      <c r="H27" s="5"/>
    </row>
    <row r="28" spans="2:8" x14ac:dyDescent="0.2">
      <c r="B28" s="39"/>
    </row>
  </sheetData>
  <mergeCells count="5">
    <mergeCell ref="B4:C4"/>
    <mergeCell ref="B22:H22"/>
    <mergeCell ref="B23:H23"/>
    <mergeCell ref="B24:H24"/>
    <mergeCell ref="B25:H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ES_2022_annexe 1_tab 1</vt:lpstr>
      <vt:lpstr>ES_2022_annexe 1_schéma 1</vt:lpstr>
      <vt:lpstr>ES_2022 annexe 1_tab 2</vt:lpstr>
      <vt:lpstr>'ES_2022_annexe 1_schéma 1'!_ftnref1</vt:lpstr>
      <vt:lpstr>'ES_2022_annexe 1_schéma 1'!Zone_d_impression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Mathilde D</cp:lastModifiedBy>
  <dcterms:created xsi:type="dcterms:W3CDTF">2022-03-21T16:29:07Z</dcterms:created>
  <dcterms:modified xsi:type="dcterms:W3CDTF">2022-07-22T08:13:25Z</dcterms:modified>
</cp:coreProperties>
</file>