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mili\OneDrive\Documents\DREES\DREES\Panoramas\Minima 2022\Excels\MS2022\"/>
    </mc:Choice>
  </mc:AlternateContent>
  <xr:revisionPtr revIDLastSave="0" documentId="13_ncr:1_{38A7D0F0-339D-4D66-A78C-EC9519FDDE88}" xr6:coauthVersionLast="47" xr6:coauthVersionMax="47" xr10:uidLastSave="{00000000-0000-0000-0000-000000000000}"/>
  <bookViews>
    <workbookView xWindow="-110" yWindow="-110" windowWidth="19420" windowHeight="10300" tabRatio="715" activeTab="4" xr2:uid="{00000000-000D-0000-FFFF-FFFF00000000}"/>
  </bookViews>
  <sheets>
    <sheet name="Graphique 1" sheetId="10" r:id="rId1"/>
    <sheet name="Tableau 1 " sheetId="13" r:id="rId2"/>
    <sheet name="Graphique 2" sheetId="11" r:id="rId3"/>
    <sheet name="Tableau 2 " sheetId="12" r:id="rId4"/>
    <sheet name="Tableau complémentair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 i="11" l="1"/>
  <c r="AP13" i="11"/>
  <c r="AQ11" i="11"/>
  <c r="AP11" i="11"/>
  <c r="AQ9" i="11"/>
  <c r="AP9" i="11"/>
  <c r="AQ7" i="11"/>
  <c r="AP7" i="11"/>
  <c r="AQ5" i="11"/>
  <c r="AP5" i="11"/>
  <c r="AN4" i="11"/>
</calcChain>
</file>

<file path=xl/sharedStrings.xml><?xml version="1.0" encoding="utf-8"?>
<sst xmlns="http://schemas.openxmlformats.org/spreadsheetml/2006/main" count="156" uniqueCount="102">
  <si>
    <t>Montant des allocations de logement</t>
  </si>
  <si>
    <t>+2,4</t>
  </si>
  <si>
    <t>+0,2</t>
  </si>
  <si>
    <t>+0,6</t>
  </si>
  <si>
    <t>+3,0</t>
  </si>
  <si>
    <t>+1,7</t>
  </si>
  <si>
    <t>+1,9</t>
  </si>
  <si>
    <t>+1,5</t>
  </si>
  <si>
    <t>Âge</t>
  </si>
  <si>
    <t>Moins de 25 ans</t>
  </si>
  <si>
    <t>25 à 29 ans</t>
  </si>
  <si>
    <t>30 à 39 ans</t>
  </si>
  <si>
    <t>40 à 49 ans</t>
  </si>
  <si>
    <t>50 à 59 ans</t>
  </si>
  <si>
    <t>60 ans ou plus</t>
  </si>
  <si>
    <t>Propriétaire non accédant</t>
  </si>
  <si>
    <t>Locataire</t>
  </si>
  <si>
    <t>Accédant à la propriété</t>
  </si>
  <si>
    <t>Autres</t>
  </si>
  <si>
    <t>-</t>
  </si>
  <si>
    <t xml:space="preserve"> ALF</t>
  </si>
  <si>
    <t xml:space="preserve"> ALS</t>
  </si>
  <si>
    <t xml:space="preserve"> APL</t>
  </si>
  <si>
    <t>ALF</t>
  </si>
  <si>
    <t>ALS</t>
  </si>
  <si>
    <t xml:space="preserve"> </t>
  </si>
  <si>
    <t>Ensemble de la population âgée de 15 ans ou plus</t>
  </si>
  <si>
    <r>
      <t>Personnes couvertes</t>
    </r>
    <r>
      <rPr>
        <vertAlign val="superscript"/>
        <sz val="8"/>
        <rFont val="Arial"/>
        <family val="2"/>
      </rPr>
      <t>1</t>
    </r>
    <r>
      <rPr>
        <sz val="8"/>
        <rFont val="Arial"/>
        <family val="2"/>
      </rPr>
      <t xml:space="preserve"> (en nombre)</t>
    </r>
  </si>
  <si>
    <r>
      <t>Situation familiale</t>
    </r>
    <r>
      <rPr>
        <b/>
        <vertAlign val="superscript"/>
        <sz val="8"/>
        <rFont val="Arial"/>
        <family val="2"/>
      </rPr>
      <t>2</t>
    </r>
  </si>
  <si>
    <r>
      <t>Statut vis-à-vis du logement</t>
    </r>
    <r>
      <rPr>
        <b/>
        <vertAlign val="superscript"/>
        <sz val="8"/>
        <rFont val="Arial"/>
        <family val="2"/>
      </rPr>
      <t>3</t>
    </r>
  </si>
  <si>
    <r>
      <t>Étudiants</t>
    </r>
    <r>
      <rPr>
        <b/>
        <vertAlign val="superscript"/>
        <sz val="8"/>
        <rFont val="Arial"/>
        <family val="2"/>
      </rPr>
      <t>4</t>
    </r>
  </si>
  <si>
    <t>FR2</t>
  </si>
  <si>
    <t>FR6</t>
  </si>
  <si>
    <t>-1,4</t>
  </si>
  <si>
    <t>nd</t>
  </si>
  <si>
    <t>nd : non disponible.</t>
  </si>
  <si>
    <t>2017*</t>
  </si>
  <si>
    <t>Ensemble</t>
  </si>
  <si>
    <t>Seul, dont</t>
  </si>
  <si>
    <t>Couple, dont</t>
  </si>
  <si>
    <t>2018*</t>
  </si>
  <si>
    <t>+0,1</t>
  </si>
  <si>
    <t>+0,4</t>
  </si>
  <si>
    <t>+1,2</t>
  </si>
  <si>
    <t>Allocataires d’une aide au logement</t>
  </si>
  <si>
    <t>Résident en foyer</t>
  </si>
  <si>
    <r>
      <t>Champ &gt;</t>
    </r>
    <r>
      <rPr>
        <sz val="8"/>
        <rFont val="Arial"/>
        <family val="2"/>
      </rPr>
      <t xml:space="preserve"> Tous régimes, France (hors Mayotte).</t>
    </r>
  </si>
  <si>
    <r>
      <t>Sources &gt;</t>
    </r>
    <r>
      <rPr>
        <sz val="8"/>
        <rFont val="Arial"/>
        <family val="2"/>
      </rPr>
      <t xml:space="preserve"> CNAF et MSA, calculs DREES.</t>
    </r>
  </si>
  <si>
    <t>Effectifs (en nombre)</t>
  </si>
  <si>
    <t>Ensemble (France entière)</t>
  </si>
  <si>
    <t>Ensemble (France métropolitaine)</t>
  </si>
  <si>
    <t>Tableau complémentaire. Dépenses annuelles et montant mensuel moyen par foyer allocataire d’une aide au logement, depuis 2009</t>
  </si>
  <si>
    <t>2019*</t>
  </si>
  <si>
    <t>Couple sans enfant</t>
  </si>
  <si>
    <t>Ménage avec 1 enfant</t>
  </si>
  <si>
    <t>Ménage avec 2 enfants</t>
  </si>
  <si>
    <t>Ménage avec 3 enfants</t>
  </si>
  <si>
    <t>Personne seule sans enfant</t>
  </si>
  <si>
    <t>+0,7</t>
  </si>
  <si>
    <r>
      <t xml:space="preserve">Ces derniers sont calculés à partir des effectifs de l’année </t>
    </r>
    <r>
      <rPr>
        <i/>
        <sz val="8"/>
        <rFont val="Arial"/>
        <family val="2"/>
      </rPr>
      <t>n-1</t>
    </r>
    <r>
      <rPr>
        <sz val="8"/>
        <rFont val="Arial"/>
        <family val="2"/>
      </rPr>
      <t xml:space="preserve"> et de l’année </t>
    </r>
    <r>
      <rPr>
        <i/>
        <sz val="8"/>
        <rFont val="Arial"/>
        <family val="2"/>
      </rPr>
      <t>n</t>
    </r>
    <r>
      <rPr>
        <sz val="8"/>
        <rFont val="Arial"/>
        <family val="2"/>
      </rPr>
      <t xml:space="preserve">. </t>
    </r>
  </si>
  <si>
    <t xml:space="preserve">* À partir de 2016, des données définitives sont fournies par la CNAF concernant les effectifs d’allocataires. Auparavant, il s’agissait de données semi-définitives (voir annexe 1.3). Cela engendre une rupture de série pour les montants mensuels moyens à partir de 2017. </t>
  </si>
  <si>
    <t>Tableau 1. Dépenses annuelles et montant mensuel moyen par foyer allocataire d’une aide au logement, depuis 2011</t>
  </si>
  <si>
    <t>Tableau 2. Caractéristiques des allocataires de l’ALF, de l’ALS et de l’APL, fin 2020</t>
  </si>
  <si>
    <t>2020*</t>
  </si>
  <si>
    <t>   40</t>
  </si>
  <si>
    <t>                  20</t>
  </si>
  <si>
    <t>                  38</t>
  </si>
  <si>
    <t>                  2</t>
  </si>
  <si>
    <t>Montant annuel total</t>
  </si>
  <si>
    <r>
      <t>Montant mensuel moyen</t>
    </r>
    <r>
      <rPr>
        <b/>
        <vertAlign val="superscript"/>
        <sz val="8"/>
        <rFont val="Arial"/>
        <family val="2"/>
      </rPr>
      <t xml:space="preserve">1 </t>
    </r>
    <r>
      <rPr>
        <b/>
        <sz val="8"/>
        <rFont val="Arial"/>
        <family val="2"/>
      </rPr>
      <t>(en euros courants)</t>
    </r>
  </si>
  <si>
    <t>destinée aux locataires</t>
  </si>
  <si>
    <t>destinée aux résidents en foyer</t>
  </si>
  <si>
    <t>destinée aux accédants à la propriété</t>
  </si>
  <si>
    <t xml:space="preserve">Montant mensuel moyen </t>
  </si>
  <si>
    <r>
      <t xml:space="preserve">1. Dépenses totales de l’année divisée par 12 et par le nombre moyen de foyer bénéficiaires de l’année. Les effectifs moyens de l’année </t>
    </r>
    <r>
      <rPr>
        <i/>
        <sz val="8"/>
        <rFont val="Arial"/>
        <family val="2"/>
      </rPr>
      <t>n</t>
    </r>
    <r>
      <rPr>
        <sz val="8"/>
        <rFont val="Arial"/>
        <family val="2"/>
      </rPr>
      <t xml:space="preserve"> sont estimés en ajoutant les effectifs au 31 décembre </t>
    </r>
    <r>
      <rPr>
        <i/>
        <sz val="8"/>
        <rFont val="Arial"/>
        <family val="2"/>
      </rPr>
      <t>n-1</t>
    </r>
    <r>
      <rPr>
        <sz val="8"/>
        <rFont val="Arial"/>
        <family val="2"/>
      </rPr>
      <t xml:space="preserve"> à ceux au 31 décembre </t>
    </r>
    <r>
      <rPr>
        <i/>
        <sz val="8"/>
        <rFont val="Arial"/>
        <family val="2"/>
      </rPr>
      <t>n</t>
    </r>
    <r>
      <rPr>
        <sz val="8"/>
        <rFont val="Arial"/>
        <family val="2"/>
      </rPr>
      <t>, que l’on divise par deux.</t>
    </r>
  </si>
  <si>
    <t>2. Déflateur : indice annuel des prix à la consommation, y compris tabac, en France.</t>
  </si>
  <si>
    <t>Revenu mensuel net catégoriel (en euros)</t>
  </si>
  <si>
    <t>Montant annuel total (en millions d’euros courants)</t>
  </si>
  <si>
    <t xml:space="preserve">  dont APL</t>
  </si>
  <si>
    <t xml:space="preserve">  dont ALS</t>
  </si>
  <si>
    <t xml:space="preserve">  dont ALF</t>
  </si>
  <si>
    <t xml:space="preserve">                                               En %</t>
  </si>
  <si>
    <r>
      <t xml:space="preserve">    homme seul sans personne à charge</t>
    </r>
    <r>
      <rPr>
        <vertAlign val="superscript"/>
        <sz val="8"/>
        <rFont val="Arial"/>
        <family val="2"/>
      </rPr>
      <t>1</t>
    </r>
  </si>
  <si>
    <r>
      <t xml:space="preserve">    femme seule sans personne à charge</t>
    </r>
    <r>
      <rPr>
        <vertAlign val="superscript"/>
        <sz val="8"/>
        <rFont val="Arial"/>
        <family val="2"/>
      </rPr>
      <t>1</t>
    </r>
  </si>
  <si>
    <r>
      <t xml:space="preserve">    famille monoparentale avec enfant(s) ou personne(s) à charge</t>
    </r>
    <r>
      <rPr>
        <vertAlign val="superscript"/>
        <sz val="8"/>
        <rFont val="Arial"/>
        <family val="2"/>
      </rPr>
      <t>1</t>
    </r>
  </si>
  <si>
    <r>
      <t xml:space="preserve">    sans personne à charge</t>
    </r>
    <r>
      <rPr>
        <vertAlign val="superscript"/>
        <sz val="8"/>
        <rFont val="Arial"/>
        <family val="2"/>
      </rPr>
      <t>1</t>
    </r>
  </si>
  <si>
    <r>
      <t xml:space="preserve">    avec personne(s) à charge</t>
    </r>
    <r>
      <rPr>
        <vertAlign val="superscript"/>
        <sz val="8"/>
        <rFont val="Arial"/>
        <family val="2"/>
      </rPr>
      <t>1</t>
    </r>
  </si>
  <si>
    <r>
      <rPr>
        <b/>
        <sz val="8"/>
        <rFont val="Arial"/>
        <family val="2"/>
      </rPr>
      <t>Note &gt;</t>
    </r>
    <r>
      <rPr>
        <sz val="8"/>
        <rFont val="Arial"/>
        <family val="2"/>
      </rPr>
      <t xml:space="preserve"> Pour 2017, l’évolution annuelle du montant mensuel moyen est en données semi-définitives contrairement au montant mensuel moyen, qui est en données définitives. </t>
    </r>
  </si>
  <si>
    <r>
      <t xml:space="preserve">nd : non disponible.
1. Dépenses totales de l’année divisées par 12 et par le nombre moyen de foyers bénéficiaires de l’année. Les effectifs moyens de l’année </t>
    </r>
    <r>
      <rPr>
        <i/>
        <sz val="8"/>
        <color theme="1"/>
        <rFont val="Arial"/>
        <family val="2"/>
      </rPr>
      <t>n</t>
    </r>
    <r>
      <rPr>
        <sz val="8"/>
        <color theme="1"/>
        <rFont val="Arial"/>
        <family val="2"/>
      </rPr>
      <t xml:space="preserve"> sont estimés en ajoutant les effectifs au 31 décembre </t>
    </r>
    <r>
      <rPr>
        <i/>
        <sz val="8"/>
        <color theme="1"/>
        <rFont val="Arial"/>
        <family val="2"/>
      </rPr>
      <t>n-1</t>
    </r>
    <r>
      <rPr>
        <sz val="8"/>
        <color theme="1"/>
        <rFont val="Arial"/>
        <family val="2"/>
      </rPr>
      <t xml:space="preserve"> à ceux au 31 décembre </t>
    </r>
    <r>
      <rPr>
        <i/>
        <sz val="8"/>
        <color theme="1"/>
        <rFont val="Arial"/>
        <family val="2"/>
      </rPr>
      <t>n</t>
    </r>
    <r>
      <rPr>
        <sz val="8"/>
        <color theme="1"/>
        <rFont val="Arial"/>
        <family val="2"/>
      </rPr>
      <t>, que l’on divise par deux.
2. Déflateur : indice annuel des prix à la consommation, y compris tabac, en France.
3. À partir de 2016, des données définitives sont fournies par la CNAF concernant les effectifs d’allocataires. Auparavant, il s’agissait de données semi-définitives (voir annexe 1.3). Cela engendre une rupture de série pour les montants mensuels moyens à partir de 2017. Ces derniers sont calculés à partir des effectifs de l’année</t>
    </r>
    <r>
      <rPr>
        <i/>
        <sz val="8"/>
        <color theme="1"/>
        <rFont val="Arial"/>
        <family val="2"/>
      </rPr>
      <t xml:space="preserve"> n-1</t>
    </r>
    <r>
      <rPr>
        <sz val="8"/>
        <color theme="1"/>
        <rFont val="Arial"/>
        <family val="2"/>
      </rPr>
      <t xml:space="preserve"> et de l’année </t>
    </r>
    <r>
      <rPr>
        <i/>
        <sz val="8"/>
        <color theme="1"/>
        <rFont val="Arial"/>
        <family val="2"/>
      </rPr>
      <t>n</t>
    </r>
    <r>
      <rPr>
        <sz val="8"/>
        <color theme="1"/>
        <rFont val="Arial"/>
        <family val="2"/>
      </rPr>
      <t xml:space="preserve">. 
</t>
    </r>
    <r>
      <rPr>
        <b/>
        <sz val="8"/>
        <color theme="1"/>
        <rFont val="Arial"/>
        <family val="2"/>
      </rPr>
      <t>Note &gt;</t>
    </r>
    <r>
      <rPr>
        <sz val="8"/>
        <color theme="1"/>
        <rFont val="Arial"/>
        <family val="2"/>
      </rPr>
      <t xml:space="preserve"> Pour 2017, l’évolution annuelle du montant mensuel moyen est en données semi-définitives contrairement au montant mensuel moyen, qui est en données définitives.
</t>
    </r>
    <r>
      <rPr>
        <b/>
        <sz val="8"/>
        <color theme="1"/>
        <rFont val="Arial"/>
        <family val="2"/>
      </rPr>
      <t xml:space="preserve">Champ &gt; </t>
    </r>
    <r>
      <rPr>
        <sz val="8"/>
        <color theme="1"/>
        <rFont val="Arial"/>
        <family val="2"/>
      </rPr>
      <t xml:space="preserve">Tous régimes, France (hors Mayotte).
</t>
    </r>
    <r>
      <rPr>
        <b/>
        <sz val="8"/>
        <color theme="1"/>
        <rFont val="Arial"/>
        <family val="2"/>
      </rPr>
      <t>Sources &gt;</t>
    </r>
    <r>
      <rPr>
        <sz val="8"/>
        <color theme="1"/>
        <rFont val="Arial"/>
        <family val="2"/>
      </rPr>
      <t xml:space="preserve"> CNAF et MSA, calculs DREES.</t>
    </r>
  </si>
  <si>
    <r>
      <t>Évolution (en euros constants</t>
    </r>
    <r>
      <rPr>
        <b/>
        <vertAlign val="superscript"/>
        <sz val="8"/>
        <rFont val="Arial"/>
        <family val="2"/>
      </rPr>
      <t xml:space="preserve">2 </t>
    </r>
    <r>
      <rPr>
        <b/>
        <sz val="8"/>
        <rFont val="Arial"/>
        <family val="2"/>
      </rPr>
      <t>et en %)</t>
    </r>
  </si>
  <si>
    <t>Part des dépenses (en %)</t>
  </si>
  <si>
    <r>
      <t>2017</t>
    </r>
    <r>
      <rPr>
        <b/>
        <vertAlign val="superscript"/>
        <sz val="8"/>
        <rFont val="Arial"/>
        <family val="2"/>
      </rPr>
      <t>3</t>
    </r>
  </si>
  <si>
    <r>
      <t>2018</t>
    </r>
    <r>
      <rPr>
        <b/>
        <vertAlign val="superscript"/>
        <sz val="8"/>
        <rFont val="Arial"/>
        <family val="2"/>
      </rPr>
      <t>3</t>
    </r>
  </si>
  <si>
    <r>
      <t>2019</t>
    </r>
    <r>
      <rPr>
        <b/>
        <vertAlign val="superscript"/>
        <sz val="8"/>
        <rFont val="Arial"/>
        <family val="2"/>
      </rPr>
      <t>3</t>
    </r>
  </si>
  <si>
    <r>
      <t>2020</t>
    </r>
    <r>
      <rPr>
        <b/>
        <vertAlign val="superscript"/>
        <sz val="8"/>
        <rFont val="Arial"/>
        <family val="2"/>
      </rPr>
      <t>3</t>
    </r>
  </si>
  <si>
    <r>
      <t>Note &gt;</t>
    </r>
    <r>
      <rPr>
        <sz val="8"/>
        <rFont val="Arial"/>
        <family val="2"/>
      </rPr>
      <t xml:space="preserve"> Il y a une rupture de série en 2016. Pour cette année-là, le graphique présente à la fois les données semi-définitives et les données définitives de la CNAF (voir annexe 1.3).
</t>
    </r>
    <r>
      <rPr>
        <b/>
        <sz val="8"/>
        <rFont val="Arial"/>
        <family val="2"/>
      </rPr>
      <t xml:space="preserve">Champ &gt; </t>
    </r>
    <r>
      <rPr>
        <sz val="8"/>
        <rFont val="Arial"/>
        <family val="2"/>
      </rPr>
      <t xml:space="preserve">Tous régimes, effectifs en France, au 31 décembre de chaque année.
</t>
    </r>
    <r>
      <rPr>
        <b/>
        <sz val="8"/>
        <rFont val="Arial"/>
        <family val="2"/>
      </rPr>
      <t xml:space="preserve">Sources &gt; </t>
    </r>
    <r>
      <rPr>
        <sz val="8"/>
        <rFont val="Arial"/>
        <family val="2"/>
      </rPr>
      <t>CNAF ; MSA.</t>
    </r>
  </si>
  <si>
    <t>Graphique 2. Évolution du nombre d’allocataires de l’ALF, de l’ALS et de l’APL, depuis 1980</t>
  </si>
  <si>
    <r>
      <t xml:space="preserve">nd : non disponible. 
1. Une personne à charge, au sens du logement, ne doit pas être allocataire d’une aide au logement par ailleurs.
2. Dans l’ensemble de la population, les parts ont été calculées au niveau du ménage, sans tenir compte des ménages complexes.
3. Dans l’ensemble de la population, le statut d’occupation concerne les ménages vivant dans des logements ordinaires (hors foyers).
4. Cette appellation concerne, dans l’ensemble de la population, les personnes du ménage faisant des études ou un stage non rémunéré. La répartition des étudiants allocataires d’une aide au logement correspond à celle de décembre 2020. En raison de leur saisonnalité, ces parts ne sont pas directement comparables à celles de l’édition précédente, qui utilisait les données de juin 2019. 
</t>
    </r>
    <r>
      <rPr>
        <b/>
        <sz val="8"/>
        <rFont val="Arial"/>
        <family val="2"/>
      </rPr>
      <t>Champ &gt;</t>
    </r>
    <r>
      <rPr>
        <sz val="8"/>
        <rFont val="Arial"/>
        <family val="2"/>
      </rPr>
      <t xml:space="preserve"> France ; ensemble de la population : personnes vivant en logement ordinaire en France (hors Mayotte).
</t>
    </r>
    <r>
      <rPr>
        <b/>
        <sz val="8"/>
        <rFont val="Arial"/>
        <family val="2"/>
      </rPr>
      <t>Sources &gt;</t>
    </r>
    <r>
      <rPr>
        <sz val="8"/>
        <rFont val="Arial"/>
        <family val="2"/>
      </rPr>
      <t xml:space="preserve"> CNAF et MSA pour les effectifs ; CNAF pour la répartition (97 % des allocataires d’une aide au logement relèvent de la CNAF) ; Insee, enquête Emploi 2020 pour la composition des ménages, l’âge des personnes et la part des étudiants dans l’ensemble de la population ; Insee, SDeS, estimation annuelle du parc de logements au 1</t>
    </r>
    <r>
      <rPr>
        <vertAlign val="superscript"/>
        <sz val="8"/>
        <rFont val="Arial"/>
        <family val="2"/>
      </rPr>
      <t>er</t>
    </r>
    <r>
      <rPr>
        <sz val="8"/>
        <rFont val="Arial"/>
        <family val="2"/>
      </rPr>
      <t> janvier 2021, pour le statut vis-à-vis du logement dans l’ensemble de la population.</t>
    </r>
  </si>
  <si>
    <r>
      <t xml:space="preserve">Note &gt; </t>
    </r>
    <r>
      <rPr>
        <sz val="8"/>
        <rFont val="Arial"/>
        <family val="2"/>
      </rPr>
      <t xml:space="preserve">Les montants des aides au logement sont présentés après déduction de la CRDS. 
</t>
    </r>
    <r>
      <rPr>
        <b/>
        <sz val="8"/>
        <rFont val="Arial"/>
        <family val="2"/>
      </rPr>
      <t>Lecture &gt;</t>
    </r>
    <r>
      <rPr>
        <sz val="8"/>
        <rFont val="Arial"/>
        <family val="2"/>
      </rPr>
      <t xml:space="preserve"> Une personne seule allocataire de l’aide au logement perçoit un montant fixe de 282 euros jusqu’à un revenu mensuel net catégoriel de 406 euros. Au-delà de ce niveau de revenu, l’allocation est dégressive selon les revenus du ménage. L’allocation n’est plus versée quand elle atteint le seuil de versement. 
</t>
    </r>
    <r>
      <rPr>
        <b/>
        <sz val="8"/>
        <rFont val="Arial"/>
        <family val="2"/>
      </rPr>
      <t>Champ &gt;</t>
    </r>
    <r>
      <rPr>
        <sz val="8"/>
        <rFont val="Arial"/>
        <family val="2"/>
      </rPr>
      <t xml:space="preserve"> Ménages allocataires de l’ALS ou de l’ALF et louant un logement en zone 2 dans le parc privé, dont le loyer est supérieur ou égal au plafond de loyer mais inférieur au loyer à partir duquel l’aide est dégressive en fonction du loyer.
</t>
    </r>
    <r>
      <rPr>
        <b/>
        <sz val="8"/>
        <rFont val="Arial"/>
        <family val="2"/>
      </rPr>
      <t>Source &gt;</t>
    </r>
    <r>
      <rPr>
        <sz val="8"/>
        <rFont val="Arial"/>
        <family val="2"/>
      </rPr>
      <t xml:space="preserve"> Législation.</t>
    </r>
  </si>
  <si>
    <t>En euros</t>
  </si>
  <si>
    <r>
      <t>Graphique 1. Montant mensuel de l’allocation logement selon la composition et les revenus du ménage (en zone 2, au 1</t>
    </r>
    <r>
      <rPr>
        <b/>
        <vertAlign val="superscript"/>
        <sz val="8"/>
        <rFont val="Arial"/>
        <family val="2"/>
      </rPr>
      <t>er</t>
    </r>
    <r>
      <rPr>
        <b/>
        <sz val="8"/>
        <rFont val="Arial"/>
        <family val="2"/>
      </rPr>
      <t xml:space="preserve"> juillet 2022)</t>
    </r>
  </si>
  <si>
    <t>En milliers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</si>
</sst>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E+00"/>
    <numFmt numFmtId="166" formatCode="0.000"/>
    <numFmt numFmtId="167" formatCode="0\ %"/>
  </numFmts>
  <fonts count="11" x14ac:knownFonts="1">
    <font>
      <sz val="11"/>
      <color theme="1"/>
      <name val="Calibri"/>
      <family val="2"/>
      <scheme val="minor"/>
    </font>
    <font>
      <b/>
      <sz val="8"/>
      <name val="Arial"/>
      <family val="2"/>
    </font>
    <font>
      <sz val="8"/>
      <name val="Arial"/>
      <family val="2"/>
    </font>
    <font>
      <sz val="8"/>
      <color theme="1"/>
      <name val="Arial"/>
      <family val="2"/>
    </font>
    <font>
      <b/>
      <sz val="8"/>
      <color theme="1"/>
      <name val="Arial"/>
      <family val="2"/>
    </font>
    <font>
      <i/>
      <sz val="8"/>
      <name val="Arial"/>
      <family val="2"/>
    </font>
    <font>
      <sz val="10"/>
      <name val="Arial"/>
      <family val="2"/>
    </font>
    <font>
      <vertAlign val="superscript"/>
      <sz val="8"/>
      <name val="Arial"/>
      <family val="2"/>
    </font>
    <font>
      <b/>
      <vertAlign val="superscript"/>
      <sz val="8"/>
      <name val="Arial"/>
      <family val="2"/>
    </font>
    <font>
      <sz val="8"/>
      <color rgb="FFFF0000"/>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s>
  <cellStyleXfs count="3">
    <xf numFmtId="0" fontId="0" fillId="0" borderId="0"/>
    <xf numFmtId="0" fontId="6" fillId="0" borderId="0"/>
    <xf numFmtId="167" fontId="6" fillId="0" borderId="0" applyFill="0" applyBorder="0" applyAlignment="0" applyProtection="0"/>
  </cellStyleXfs>
  <cellXfs count="191">
    <xf numFmtId="0" fontId="0" fillId="0" borderId="0" xfId="0"/>
    <xf numFmtId="0" fontId="2" fillId="0" borderId="0" xfId="0" applyFont="1"/>
    <xf numFmtId="0" fontId="1" fillId="0" borderId="0" xfId="0" applyFont="1" applyAlignment="1">
      <alignment horizontal="justify"/>
    </xf>
    <xf numFmtId="0" fontId="2" fillId="2" borderId="0" xfId="0" applyFont="1" applyFill="1" applyAlignment="1">
      <alignment vertical="center"/>
    </xf>
    <xf numFmtId="0" fontId="2" fillId="0" borderId="0" xfId="0" applyFont="1" applyBorder="1"/>
    <xf numFmtId="0" fontId="2" fillId="0" borderId="0" xfId="0" applyFont="1" applyAlignment="1"/>
    <xf numFmtId="0" fontId="2" fillId="0" borderId="0" xfId="0" applyFont="1" applyBorder="1" applyAlignment="1">
      <alignment horizontal="center" vertical="center"/>
    </xf>
    <xf numFmtId="164" fontId="2" fillId="0" borderId="0" xfId="0" quotePrefix="1" applyNumberFormat="1" applyFont="1" applyBorder="1" applyAlignment="1">
      <alignment horizontal="center" vertical="center"/>
    </xf>
    <xf numFmtId="164" fontId="3" fillId="0" borderId="0" xfId="0" applyNumberFormat="1" applyFont="1" applyBorder="1" applyAlignment="1">
      <alignment horizontal="center" vertical="center"/>
    </xf>
    <xf numFmtId="0" fontId="3" fillId="0" borderId="0" xfId="0" applyFont="1"/>
    <xf numFmtId="3" fontId="1" fillId="0" borderId="2" xfId="0" applyNumberFormat="1" applyFont="1" applyBorder="1" applyAlignment="1">
      <alignment horizontal="center" vertical="center"/>
    </xf>
    <xf numFmtId="3" fontId="4" fillId="0" borderId="5" xfId="0" applyNumberFormat="1" applyFont="1" applyBorder="1" applyAlignment="1">
      <alignment horizontal="center" vertical="center"/>
    </xf>
    <xf numFmtId="3" fontId="2" fillId="0" borderId="2" xfId="0" applyNumberFormat="1" applyFont="1" applyBorder="1" applyAlignment="1">
      <alignment horizontal="center" vertical="center"/>
    </xf>
    <xf numFmtId="3" fontId="3" fillId="0" borderId="5" xfId="0" applyNumberFormat="1" applyFont="1" applyBorder="1" applyAlignment="1">
      <alignment horizontal="center" vertical="center"/>
    </xf>
    <xf numFmtId="0" fontId="2" fillId="0" borderId="2" xfId="0" quotePrefix="1" applyFont="1" applyBorder="1" applyAlignment="1">
      <alignment horizontal="center" vertical="center"/>
    </xf>
    <xf numFmtId="1" fontId="3" fillId="0" borderId="5" xfId="0" quotePrefix="1" applyNumberFormat="1" applyFont="1" applyBorder="1" applyAlignment="1">
      <alignment horizontal="center" vertical="center"/>
    </xf>
    <xf numFmtId="1" fontId="1" fillId="0" borderId="2" xfId="0" applyNumberFormat="1" applyFont="1" applyBorder="1" applyAlignment="1">
      <alignment horizontal="center" vertical="center"/>
    </xf>
    <xf numFmtId="0" fontId="2" fillId="0" borderId="2" xfId="0" applyFont="1" applyBorder="1" applyAlignment="1">
      <alignment horizontal="center" vertical="center"/>
    </xf>
    <xf numFmtId="164" fontId="2" fillId="0" borderId="2" xfId="0" quotePrefix="1" applyNumberFormat="1" applyFont="1" applyBorder="1" applyAlignment="1">
      <alignment horizontal="center" vertical="center"/>
    </xf>
    <xf numFmtId="164" fontId="3" fillId="0" borderId="5" xfId="0"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3" fontId="4" fillId="0" borderId="6" xfId="0" applyNumberFormat="1" applyFont="1" applyBorder="1" applyAlignment="1">
      <alignment horizontal="center" vertical="center"/>
    </xf>
    <xf numFmtId="3" fontId="4"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2" xfId="0" applyNumberFormat="1" applyFont="1" applyBorder="1" applyAlignment="1">
      <alignment horizontal="center" vertical="center"/>
    </xf>
    <xf numFmtId="1" fontId="3" fillId="0" borderId="6" xfId="0" quotePrefix="1" applyNumberFormat="1" applyFont="1" applyBorder="1" applyAlignment="1">
      <alignment horizontal="center" vertical="center"/>
    </xf>
    <xf numFmtId="164" fontId="3" fillId="0" borderId="2" xfId="0" applyNumberFormat="1" applyFont="1" applyBorder="1" applyAlignment="1">
      <alignment horizontal="center" vertical="center"/>
    </xf>
    <xf numFmtId="1" fontId="4" fillId="0" borderId="6" xfId="0" applyNumberFormat="1" applyFont="1" applyBorder="1" applyAlignment="1">
      <alignment horizontal="center" vertical="center"/>
    </xf>
    <xf numFmtId="1" fontId="4" fillId="0" borderId="2" xfId="0" applyNumberFormat="1" applyFont="1" applyBorder="1" applyAlignment="1">
      <alignment horizontal="center" vertical="center"/>
    </xf>
    <xf numFmtId="0" fontId="2" fillId="0" borderId="6" xfId="0" applyFont="1" applyBorder="1" applyAlignment="1">
      <alignment horizontal="center" vertical="center"/>
    </xf>
    <xf numFmtId="164" fontId="3" fillId="0" borderId="6" xfId="0" applyNumberFormat="1" applyFont="1" applyBorder="1" applyAlignment="1">
      <alignment horizontal="center" vertical="center"/>
    </xf>
    <xf numFmtId="0" fontId="2" fillId="0" borderId="5" xfId="0" applyFont="1" applyFill="1" applyBorder="1" applyAlignment="1">
      <alignment horizontal="center" vertical="center"/>
    </xf>
    <xf numFmtId="0" fontId="1" fillId="0" borderId="0" xfId="0" applyFont="1" applyAlignment="1">
      <alignment horizontal="left" vertical="center"/>
    </xf>
    <xf numFmtId="3" fontId="3" fillId="0" borderId="0" xfId="0" applyNumberFormat="1" applyFont="1"/>
    <xf numFmtId="0" fontId="3" fillId="0" borderId="5" xfId="0" quotePrefix="1" applyFont="1" applyBorder="1" applyAlignment="1">
      <alignment horizontal="center"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2" fillId="2" borderId="9" xfId="0" applyFont="1" applyFill="1" applyBorder="1"/>
    <xf numFmtId="0" fontId="9" fillId="2" borderId="10" xfId="0" applyFont="1" applyFill="1" applyBorder="1"/>
    <xf numFmtId="0" fontId="1" fillId="2" borderId="9" xfId="0" applyFont="1" applyFill="1" applyBorder="1" applyAlignment="1">
      <alignment horizontal="left"/>
    </xf>
    <xf numFmtId="0" fontId="1" fillId="2" borderId="10" xfId="0" applyFont="1" applyFill="1" applyBorder="1" applyAlignment="1">
      <alignment horizontal="left"/>
    </xf>
    <xf numFmtId="0" fontId="2" fillId="2" borderId="10" xfId="0" applyFont="1" applyFill="1" applyBorder="1"/>
    <xf numFmtId="0" fontId="2" fillId="0" borderId="9" xfId="0" applyFont="1" applyBorder="1"/>
    <xf numFmtId="0" fontId="2" fillId="0" borderId="10" xfId="0" applyFont="1" applyBorder="1"/>
    <xf numFmtId="0" fontId="1" fillId="0" borderId="11" xfId="0" applyFont="1" applyFill="1" applyBorder="1"/>
    <xf numFmtId="0" fontId="9" fillId="0" borderId="12" xfId="0" applyFont="1" applyBorder="1"/>
    <xf numFmtId="0" fontId="1" fillId="2" borderId="7" xfId="0" applyFont="1" applyFill="1" applyBorder="1" applyAlignment="1">
      <alignment horizontal="left"/>
    </xf>
    <xf numFmtId="0" fontId="1" fillId="2" borderId="8"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1" fillId="2" borderId="7" xfId="0" applyFont="1" applyFill="1" applyBorder="1"/>
    <xf numFmtId="0" fontId="2" fillId="2" borderId="8" xfId="0" applyFont="1" applyFill="1" applyBorder="1"/>
    <xf numFmtId="0" fontId="2" fillId="0" borderId="11" xfId="0" applyFont="1" applyFill="1" applyBorder="1"/>
    <xf numFmtId="1" fontId="3" fillId="0" borderId="0" xfId="0" applyNumberFormat="1" applyFont="1"/>
    <xf numFmtId="166" fontId="3" fillId="0" borderId="0" xfId="0" applyNumberFormat="1" applyFont="1"/>
    <xf numFmtId="0" fontId="3" fillId="0" borderId="12" xfId="0" applyFont="1" applyBorder="1"/>
    <xf numFmtId="0" fontId="3" fillId="0" borderId="13" xfId="0" applyFont="1" applyBorder="1" applyAlignment="1">
      <alignment horizontal="right" vertical="center" indent="3"/>
    </xf>
    <xf numFmtId="0" fontId="3" fillId="0" borderId="4" xfId="0" applyFont="1" applyBorder="1" applyAlignment="1">
      <alignment horizontal="right" vertical="center" indent="3"/>
    </xf>
    <xf numFmtId="0" fontId="3" fillId="0" borderId="13" xfId="0" applyFont="1" applyBorder="1" applyAlignment="1">
      <alignment horizontal="right" vertical="center" indent="4"/>
    </xf>
    <xf numFmtId="0" fontId="3" fillId="0" borderId="4" xfId="0" applyFont="1" applyBorder="1" applyAlignment="1">
      <alignment horizontal="right" vertical="center" indent="4"/>
    </xf>
    <xf numFmtId="3" fontId="4" fillId="0" borderId="2" xfId="0" applyNumberFormat="1" applyFont="1" applyBorder="1" applyAlignment="1">
      <alignment horizontal="right" vertical="center" indent="4"/>
    </xf>
    <xf numFmtId="3" fontId="3" fillId="0" borderId="3" xfId="0" applyNumberFormat="1" applyFont="1" applyBorder="1" applyAlignment="1">
      <alignment horizontal="right" vertical="center" indent="4"/>
    </xf>
    <xf numFmtId="3" fontId="3" fillId="0" borderId="13" xfId="0" applyNumberFormat="1" applyFont="1" applyBorder="1" applyAlignment="1">
      <alignment horizontal="right" vertical="center" indent="4"/>
    </xf>
    <xf numFmtId="3" fontId="3" fillId="0" borderId="4" xfId="0" applyNumberFormat="1" applyFont="1" applyBorder="1" applyAlignment="1">
      <alignment horizontal="right" vertical="center" indent="4"/>
    </xf>
    <xf numFmtId="0" fontId="3" fillId="0" borderId="2" xfId="0" applyFont="1" applyBorder="1" applyAlignment="1">
      <alignment horizontal="right" vertical="center" indent="4"/>
    </xf>
    <xf numFmtId="0" fontId="4" fillId="0" borderId="2" xfId="0" applyFont="1" applyBorder="1" applyAlignment="1">
      <alignment horizontal="right" vertical="center" indent="4"/>
    </xf>
    <xf numFmtId="0" fontId="1" fillId="2" borderId="2" xfId="0" applyFont="1" applyFill="1" applyBorder="1"/>
    <xf numFmtId="3" fontId="3" fillId="2" borderId="2" xfId="0" applyNumberFormat="1" applyFont="1" applyFill="1" applyBorder="1"/>
    <xf numFmtId="3" fontId="3" fillId="2" borderId="0" xfId="0" applyNumberFormat="1" applyFont="1" applyFill="1" applyBorder="1"/>
    <xf numFmtId="0" fontId="2" fillId="2" borderId="0" xfId="0" applyFont="1" applyFill="1"/>
    <xf numFmtId="0" fontId="3" fillId="2" borderId="0" xfId="0" applyFont="1" applyFill="1"/>
    <xf numFmtId="0" fontId="3" fillId="0" borderId="2" xfId="0" quotePrefix="1" applyFont="1" applyBorder="1" applyAlignment="1">
      <alignment horizontal="right" vertical="center" indent="4"/>
    </xf>
    <xf numFmtId="49" fontId="2" fillId="0"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164" fontId="3" fillId="0" borderId="2" xfId="0" applyNumberFormat="1" applyFont="1" applyFill="1" applyBorder="1" applyAlignment="1">
      <alignment horizontal="right" vertical="center" indent="4"/>
    </xf>
    <xf numFmtId="0" fontId="4" fillId="0" borderId="2" xfId="0" applyFont="1" applyFill="1" applyBorder="1" applyAlignment="1">
      <alignment horizontal="right" vertical="center" indent="4"/>
    </xf>
    <xf numFmtId="0" fontId="1" fillId="2" borderId="0" xfId="0" applyFont="1" applyFill="1" applyAlignment="1">
      <alignment vertical="top"/>
    </xf>
    <xf numFmtId="0" fontId="3" fillId="2" borderId="2" xfId="0" applyFont="1" applyFill="1" applyBorder="1"/>
    <xf numFmtId="0" fontId="5" fillId="2" borderId="2" xfId="0" applyFont="1" applyFill="1" applyBorder="1" applyAlignment="1">
      <alignment horizontal="center" vertical="center"/>
    </xf>
    <xf numFmtId="3" fontId="2" fillId="2" borderId="2" xfId="0" applyNumberFormat="1" applyFont="1" applyFill="1" applyBorder="1"/>
    <xf numFmtId="0" fontId="10" fillId="2" borderId="2" xfId="0" applyFont="1" applyFill="1" applyBorder="1" applyAlignment="1">
      <alignment horizontal="center" vertical="center"/>
    </xf>
    <xf numFmtId="4" fontId="3" fillId="2" borderId="2" xfId="0" applyNumberFormat="1" applyFont="1" applyFill="1" applyBorder="1"/>
    <xf numFmtId="1" fontId="3" fillId="2" borderId="2" xfId="0" applyNumberFormat="1" applyFont="1" applyFill="1" applyBorder="1"/>
    <xf numFmtId="0" fontId="2" fillId="2" borderId="0" xfId="0" applyFont="1" applyFill="1" applyBorder="1" applyAlignment="1">
      <alignment horizontal="left" vertical="center"/>
    </xf>
    <xf numFmtId="0" fontId="5" fillId="2" borderId="0" xfId="0" applyFont="1" applyFill="1" applyBorder="1" applyAlignment="1">
      <alignment horizontal="center" vertical="center"/>
    </xf>
    <xf numFmtId="1" fontId="3" fillId="2" borderId="0" xfId="0" applyNumberFormat="1" applyFont="1" applyFill="1" applyBorder="1"/>
    <xf numFmtId="3" fontId="2" fillId="2" borderId="0" xfId="0" applyNumberFormat="1" applyFont="1" applyFill="1" applyBorder="1"/>
    <xf numFmtId="4" fontId="3" fillId="2" borderId="0" xfId="0" applyNumberFormat="1" applyFont="1" applyFill="1" applyBorder="1"/>
    <xf numFmtId="1" fontId="3" fillId="2" borderId="0" xfId="0" applyNumberFormat="1" applyFont="1" applyFill="1"/>
    <xf numFmtId="3" fontId="3" fillId="2" borderId="0" xfId="0" applyNumberFormat="1" applyFont="1" applyFill="1"/>
    <xf numFmtId="0" fontId="2" fillId="2" borderId="0" xfId="0" applyFont="1" applyFill="1" applyAlignment="1">
      <alignment horizontal="right"/>
    </xf>
    <xf numFmtId="0" fontId="3" fillId="2" borderId="0" xfId="0" applyFont="1" applyFill="1" applyBorder="1"/>
    <xf numFmtId="165" fontId="3" fillId="2" borderId="0" xfId="0" applyNumberFormat="1" applyFont="1" applyFill="1"/>
    <xf numFmtId="0" fontId="9" fillId="2" borderId="0" xfId="0" applyFont="1" applyFill="1"/>
    <xf numFmtId="2" fontId="3" fillId="0" borderId="0" xfId="0" applyNumberFormat="1" applyFont="1"/>
    <xf numFmtId="164" fontId="3" fillId="0" borderId="0" xfId="0" applyNumberFormat="1" applyFont="1"/>
    <xf numFmtId="2" fontId="3" fillId="2" borderId="0" xfId="0" applyNumberFormat="1" applyFont="1" applyFill="1"/>
    <xf numFmtId="164" fontId="3" fillId="0" borderId="13" xfId="0" applyNumberFormat="1" applyFont="1" applyBorder="1" applyAlignment="1">
      <alignment horizontal="right" vertical="center" indent="4"/>
    </xf>
    <xf numFmtId="0" fontId="1" fillId="0" borderId="0" xfId="0" applyFont="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0" borderId="2" xfId="0" applyFont="1" applyBorder="1" applyAlignment="1">
      <alignment horizontal="center" vertical="center" wrapText="1"/>
    </xf>
    <xf numFmtId="3" fontId="4" fillId="0" borderId="0" xfId="0" applyNumberFormat="1" applyFont="1" applyAlignment="1">
      <alignment horizontal="right" vertical="center" indent="3"/>
    </xf>
    <xf numFmtId="3" fontId="4" fillId="0" borderId="3" xfId="0" applyNumberFormat="1" applyFont="1" applyBorder="1" applyAlignment="1">
      <alignment horizontal="right" vertical="center" indent="3"/>
    </xf>
    <xf numFmtId="3" fontId="4" fillId="0" borderId="14" xfId="0" applyNumberFormat="1" applyFont="1" applyBorder="1" applyAlignment="1">
      <alignment horizontal="right" vertical="center" indent="4"/>
    </xf>
    <xf numFmtId="3" fontId="4" fillId="0" borderId="3" xfId="0" applyNumberFormat="1" applyFont="1" applyBorder="1" applyAlignment="1">
      <alignment horizontal="right" vertical="center" indent="4"/>
    </xf>
    <xf numFmtId="3" fontId="4" fillId="0" borderId="8" xfId="0" applyNumberFormat="1" applyFont="1" applyBorder="1" applyAlignment="1">
      <alignment horizontal="right" vertical="center" indent="6"/>
    </xf>
    <xf numFmtId="3" fontId="3" fillId="0" borderId="0" xfId="0" applyNumberFormat="1" applyFont="1" applyAlignment="1">
      <alignment horizontal="right" vertical="center" indent="3"/>
    </xf>
    <xf numFmtId="3" fontId="3" fillId="0" borderId="13" xfId="0" applyNumberFormat="1" applyFont="1" applyBorder="1" applyAlignment="1">
      <alignment horizontal="right" vertical="center" indent="3"/>
    </xf>
    <xf numFmtId="3" fontId="3" fillId="0" borderId="0" xfId="0" applyNumberFormat="1" applyFont="1" applyBorder="1" applyAlignment="1">
      <alignment horizontal="right" vertical="center" indent="4"/>
    </xf>
    <xf numFmtId="0" fontId="3" fillId="0" borderId="10" xfId="0" applyFont="1" applyBorder="1" applyAlignment="1">
      <alignment horizontal="right" vertical="center" indent="6"/>
    </xf>
    <xf numFmtId="0" fontId="4" fillId="0" borderId="7" xfId="0" applyFont="1" applyBorder="1" applyAlignment="1">
      <alignment horizontal="right" vertical="center" indent="3"/>
    </xf>
    <xf numFmtId="0" fontId="4" fillId="0" borderId="3" xfId="0" applyFont="1" applyBorder="1" applyAlignment="1">
      <alignment horizontal="right" vertical="center" indent="3"/>
    </xf>
    <xf numFmtId="0" fontId="4" fillId="0" borderId="14" xfId="0" applyFont="1" applyBorder="1" applyAlignment="1">
      <alignment horizontal="right" vertical="center" indent="4"/>
    </xf>
    <xf numFmtId="0" fontId="4" fillId="0" borderId="3" xfId="0" applyFont="1" applyBorder="1" applyAlignment="1">
      <alignment horizontal="right" vertical="center" indent="4"/>
    </xf>
    <xf numFmtId="0" fontId="4" fillId="0" borderId="8" xfId="0" applyFont="1" applyBorder="1" applyAlignment="1">
      <alignment horizontal="right" vertical="center" indent="6"/>
    </xf>
    <xf numFmtId="0" fontId="3" fillId="0" borderId="9" xfId="0" applyFont="1" applyBorder="1" applyAlignment="1">
      <alignment horizontal="right" vertical="center" indent="3"/>
    </xf>
    <xf numFmtId="0" fontId="3" fillId="0" borderId="0" xfId="0" applyFont="1" applyBorder="1" applyAlignment="1">
      <alignment horizontal="right" vertical="center" indent="4"/>
    </xf>
    <xf numFmtId="0" fontId="3" fillId="0" borderId="11" xfId="0" applyFont="1" applyBorder="1" applyAlignment="1">
      <alignment horizontal="right" vertical="center" indent="3"/>
    </xf>
    <xf numFmtId="0" fontId="3" fillId="0" borderId="23" xfId="0" applyFont="1" applyBorder="1" applyAlignment="1">
      <alignment horizontal="right" vertical="center" indent="4"/>
    </xf>
    <xf numFmtId="0" fontId="3" fillId="0" borderId="12" xfId="0" applyFont="1" applyBorder="1" applyAlignment="1">
      <alignment horizontal="right" vertical="center" indent="6"/>
    </xf>
    <xf numFmtId="0" fontId="4" fillId="0" borderId="9" xfId="0" applyFont="1" applyBorder="1" applyAlignment="1">
      <alignment horizontal="right" vertical="center" indent="3"/>
    </xf>
    <xf numFmtId="0" fontId="4" fillId="0" borderId="13" xfId="0" applyFont="1" applyBorder="1" applyAlignment="1">
      <alignment horizontal="right" vertical="center" indent="3"/>
    </xf>
    <xf numFmtId="0" fontId="4" fillId="0" borderId="0" xfId="0" applyFont="1" applyBorder="1" applyAlignment="1">
      <alignment horizontal="right" vertical="center" indent="4"/>
    </xf>
    <xf numFmtId="0" fontId="4" fillId="0" borderId="13" xfId="0" applyFont="1" applyBorder="1" applyAlignment="1">
      <alignment horizontal="right" vertical="center" indent="4"/>
    </xf>
    <xf numFmtId="0" fontId="4" fillId="0" borderId="10" xfId="0" applyFont="1" applyBorder="1" applyAlignment="1">
      <alignment horizontal="right" vertical="center" indent="6"/>
    </xf>
    <xf numFmtId="164" fontId="3" fillId="2" borderId="0" xfId="0" applyNumberFormat="1" applyFont="1" applyFill="1"/>
    <xf numFmtId="0" fontId="3" fillId="0" borderId="10" xfId="0" applyFont="1" applyFill="1" applyBorder="1" applyAlignment="1">
      <alignment horizontal="right" vertical="center" indent="6"/>
    </xf>
    <xf numFmtId="0" fontId="3" fillId="0" borderId="12" xfId="0" applyFont="1" applyFill="1" applyBorder="1" applyAlignment="1">
      <alignment horizontal="right" vertical="center" indent="6"/>
    </xf>
    <xf numFmtId="0" fontId="2" fillId="0" borderId="3" xfId="0" applyFont="1" applyBorder="1" applyAlignment="1">
      <alignment horizontal="left" wrapText="1" indent="1"/>
    </xf>
    <xf numFmtId="0" fontId="2" fillId="0" borderId="13" xfId="0" applyFont="1" applyBorder="1" applyAlignment="1">
      <alignment horizontal="left" wrapText="1" indent="1"/>
    </xf>
    <xf numFmtId="0" fontId="2" fillId="0" borderId="4" xfId="0" applyFont="1" applyBorder="1" applyAlignment="1">
      <alignment horizontal="left" wrapText="1" indent="1"/>
    </xf>
    <xf numFmtId="0" fontId="1" fillId="0" borderId="4" xfId="0" applyFont="1" applyBorder="1" applyAlignment="1">
      <alignment horizontal="left" vertical="center" wrapText="1"/>
    </xf>
    <xf numFmtId="0" fontId="1" fillId="0" borderId="2" xfId="0" applyFont="1" applyFill="1" applyBorder="1" applyAlignment="1">
      <alignment vertical="center"/>
    </xf>
    <xf numFmtId="0" fontId="3" fillId="0" borderId="0" xfId="0" applyFont="1" applyFill="1" applyAlignment="1">
      <alignment horizontal="right" vertical="center" indent="3"/>
    </xf>
    <xf numFmtId="0" fontId="3" fillId="0" borderId="4" xfId="0" applyFont="1" applyFill="1" applyBorder="1" applyAlignment="1">
      <alignment horizontal="right" vertical="center" indent="3"/>
    </xf>
    <xf numFmtId="0" fontId="3" fillId="0" borderId="23" xfId="0" applyFont="1" applyFill="1" applyBorder="1" applyAlignment="1">
      <alignment horizontal="right" vertical="center" indent="4"/>
    </xf>
    <xf numFmtId="0" fontId="3" fillId="0" borderId="4" xfId="0" applyFont="1" applyFill="1" applyBorder="1" applyAlignment="1">
      <alignment horizontal="right" vertical="center" indent="4"/>
    </xf>
    <xf numFmtId="0" fontId="2" fillId="2" borderId="1" xfId="0" applyFont="1" applyFill="1" applyBorder="1" applyAlignment="1">
      <alignment horizontal="center" vertical="center" wrapText="1"/>
    </xf>
    <xf numFmtId="3" fontId="2" fillId="2" borderId="21" xfId="0" applyNumberFormat="1" applyFont="1" applyFill="1" applyBorder="1"/>
    <xf numFmtId="3" fontId="2" fillId="2" borderId="22" xfId="0" applyNumberFormat="1" applyFont="1" applyFill="1" applyBorder="1"/>
    <xf numFmtId="3" fontId="2" fillId="2" borderId="16" xfId="0" applyNumberFormat="1" applyFont="1" applyFill="1" applyBorder="1"/>
    <xf numFmtId="3" fontId="2" fillId="2" borderId="18" xfId="0" applyNumberFormat="1" applyFont="1" applyFill="1" applyBorder="1"/>
    <xf numFmtId="3" fontId="2" fillId="2" borderId="19" xfId="0" applyNumberFormat="1" applyFont="1" applyFill="1" applyBorder="1"/>
    <xf numFmtId="0" fontId="2" fillId="2" borderId="1" xfId="0" applyFont="1" applyFill="1" applyBorder="1"/>
    <xf numFmtId="3" fontId="2" fillId="2" borderId="0" xfId="0" applyNumberFormat="1" applyFont="1" applyFill="1"/>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2" xfId="0" applyFont="1" applyFill="1" applyBorder="1"/>
    <xf numFmtId="0" fontId="3" fillId="0" borderId="2" xfId="0" applyFont="1" applyFill="1" applyBorder="1"/>
    <xf numFmtId="3" fontId="3" fillId="0" borderId="2" xfId="0" applyNumberFormat="1" applyFont="1" applyFill="1" applyBorder="1"/>
    <xf numFmtId="3" fontId="2" fillId="2" borderId="20" xfId="0" applyNumberFormat="1" applyFont="1" applyFill="1" applyBorder="1" applyAlignment="1">
      <alignment horizontal="center"/>
    </xf>
    <xf numFmtId="3" fontId="2" fillId="2" borderId="15" xfId="0" applyNumberFormat="1" applyFont="1" applyFill="1" applyBorder="1" applyAlignment="1">
      <alignment horizontal="center"/>
    </xf>
    <xf numFmtId="3" fontId="2" fillId="2" borderId="17" xfId="0" applyNumberFormat="1" applyFont="1" applyFill="1" applyBorder="1" applyAlignment="1">
      <alignment horizontal="center"/>
    </xf>
    <xf numFmtId="0" fontId="1" fillId="0" borderId="0" xfId="0" applyFont="1" applyAlignment="1">
      <alignment horizontal="left" vertical="top" wrapText="1"/>
    </xf>
    <xf numFmtId="0" fontId="2" fillId="0" borderId="0" xfId="0" applyFont="1" applyBorder="1" applyAlignment="1">
      <alignment horizontal="left" wrapText="1" indent="1"/>
    </xf>
    <xf numFmtId="0" fontId="2" fillId="0" borderId="0"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1" fillId="0" borderId="2" xfId="0" applyFont="1" applyBorder="1" applyAlignment="1">
      <alignment horizontal="left" wrapText="1"/>
    </xf>
    <xf numFmtId="0" fontId="1" fillId="0" borderId="4"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1" fillId="0" borderId="7" xfId="0" applyFont="1" applyBorder="1" applyAlignment="1">
      <alignment horizontal="left" wrapText="1"/>
    </xf>
    <xf numFmtId="0" fontId="1" fillId="2" borderId="1" xfId="0" applyFont="1" applyFill="1" applyBorder="1" applyAlignment="1">
      <alignment horizontal="center"/>
    </xf>
    <xf numFmtId="0" fontId="1" fillId="0" borderId="0" xfId="0" applyFont="1" applyAlignment="1">
      <alignment horizontal="left" vertical="top" wrapText="1"/>
    </xf>
    <xf numFmtId="0" fontId="1"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xf numFmtId="0" fontId="2" fillId="2" borderId="0" xfId="0" applyFont="1" applyFill="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2" borderId="0" xfId="0" applyFont="1" applyFill="1" applyAlignment="1">
      <alignment horizontal="left" vertical="top" wrapText="1"/>
    </xf>
    <xf numFmtId="0" fontId="1" fillId="2" borderId="0" xfId="0" applyFont="1" applyFill="1" applyAlignment="1">
      <alignment horizontal="left" vertical="top"/>
    </xf>
    <xf numFmtId="0" fontId="2" fillId="2" borderId="0" xfId="0" applyFont="1" applyFill="1" applyAlignment="1">
      <alignment horizontal="left" vertical="top" wrapText="1"/>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0" borderId="14"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xf>
    <xf numFmtId="0" fontId="2" fillId="0" borderId="0" xfId="0" applyFont="1" applyAlignment="1">
      <alignment horizontal="right"/>
    </xf>
    <xf numFmtId="0" fontId="3" fillId="2" borderId="0" xfId="0" applyFont="1" applyFill="1" applyAlignment="1">
      <alignment horizontal="right"/>
    </xf>
  </cellXfs>
  <cellStyles count="3">
    <cellStyle name="Normal" xfId="0" builtinId="0"/>
    <cellStyle name="Normal 2" xfId="1" xr:uid="{00000000-0005-0000-0000-000001000000}"/>
    <cellStyle name="Pourcentage 2" xfId="2" xr:uid="{00000000-0005-0000-0000-000002000000}"/>
  </cellStyles>
  <dxfs count="0"/>
  <tableStyles count="0" defaultTableStyle="TableStyleMedium2" defaultPivotStyle="PivotStyleLight16"/>
  <colors>
    <mruColors>
      <color rgb="FF18A8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N71"/>
  <sheetViews>
    <sheetView showGridLines="0" topLeftCell="A59" workbookViewId="0">
      <selection activeCell="N7" sqref="N7"/>
    </sheetView>
  </sheetViews>
  <sheetFormatPr baseColWidth="10" defaultColWidth="11.453125" defaultRowHeight="15" customHeight="1" x14ac:dyDescent="0.2"/>
  <cols>
    <col min="1" max="1" width="3.453125" style="70" customWidth="1"/>
    <col min="2" max="16384" width="11.453125" style="70"/>
  </cols>
  <sheetData>
    <row r="1" spans="2:14" ht="11.25" customHeight="1" x14ac:dyDescent="0.25">
      <c r="B1" s="169" t="s">
        <v>100</v>
      </c>
      <c r="C1" s="169"/>
      <c r="D1" s="169"/>
      <c r="E1" s="169"/>
      <c r="F1" s="169"/>
      <c r="G1" s="169"/>
      <c r="H1" s="169"/>
      <c r="I1" s="169"/>
      <c r="J1" s="169"/>
      <c r="K1" s="169"/>
      <c r="L1" s="169"/>
      <c r="M1" s="169"/>
      <c r="N1" s="169"/>
    </row>
    <row r="2" spans="2:14" ht="15" customHeight="1" x14ac:dyDescent="0.2">
      <c r="G2" s="92" t="s">
        <v>99</v>
      </c>
    </row>
    <row r="3" spans="2:14" ht="15" customHeight="1" x14ac:dyDescent="0.25">
      <c r="B3" s="146"/>
      <c r="C3" s="167" t="s">
        <v>0</v>
      </c>
      <c r="D3" s="167"/>
      <c r="E3" s="167"/>
      <c r="F3" s="167"/>
      <c r="G3" s="167"/>
    </row>
    <row r="4" spans="2:14" ht="48.75" customHeight="1" x14ac:dyDescent="0.2">
      <c r="B4" s="140" t="s">
        <v>76</v>
      </c>
      <c r="C4" s="140" t="s">
        <v>57</v>
      </c>
      <c r="D4" s="140" t="s">
        <v>53</v>
      </c>
      <c r="E4" s="140" t="s">
        <v>54</v>
      </c>
      <c r="F4" s="140" t="s">
        <v>55</v>
      </c>
      <c r="G4" s="140" t="s">
        <v>56</v>
      </c>
    </row>
    <row r="5" spans="2:14" ht="15" customHeight="1" x14ac:dyDescent="0.2">
      <c r="B5" s="154">
        <v>0</v>
      </c>
      <c r="C5" s="141">
        <v>281.94319999999999</v>
      </c>
      <c r="D5" s="141">
        <v>341.87205000000006</v>
      </c>
      <c r="E5" s="141">
        <v>394.84724299999999</v>
      </c>
      <c r="F5" s="141">
        <v>455.49975649999993</v>
      </c>
      <c r="G5" s="142">
        <v>516.15226999999993</v>
      </c>
    </row>
    <row r="6" spans="2:14" ht="15" customHeight="1" x14ac:dyDescent="0.2">
      <c r="B6" s="155">
        <v>50</v>
      </c>
      <c r="C6" s="147">
        <v>281.94319999999999</v>
      </c>
      <c r="D6" s="147">
        <v>341.87205000000006</v>
      </c>
      <c r="E6" s="147">
        <v>394.84724299999999</v>
      </c>
      <c r="F6" s="147">
        <v>455.49975649999993</v>
      </c>
      <c r="G6" s="143">
        <v>516.15226999999993</v>
      </c>
      <c r="H6" s="147"/>
    </row>
    <row r="7" spans="2:14" ht="15" customHeight="1" x14ac:dyDescent="0.2">
      <c r="B7" s="155">
        <v>100</v>
      </c>
      <c r="C7" s="147">
        <v>281.94319999999999</v>
      </c>
      <c r="D7" s="147">
        <v>341.87205000000006</v>
      </c>
      <c r="E7" s="147">
        <v>394.84724299999999</v>
      </c>
      <c r="F7" s="147">
        <v>455.49975649999993</v>
      </c>
      <c r="G7" s="143">
        <v>516.15226999999993</v>
      </c>
      <c r="H7" s="147"/>
    </row>
    <row r="8" spans="2:14" ht="15" customHeight="1" x14ac:dyDescent="0.2">
      <c r="B8" s="155">
        <v>150</v>
      </c>
      <c r="C8" s="147">
        <v>281.94319999999999</v>
      </c>
      <c r="D8" s="147">
        <v>341.87205000000006</v>
      </c>
      <c r="E8" s="147">
        <v>394.84724299999999</v>
      </c>
      <c r="F8" s="147">
        <v>455.49975649999993</v>
      </c>
      <c r="G8" s="143">
        <v>516.15226999999993</v>
      </c>
      <c r="H8" s="147"/>
    </row>
    <row r="9" spans="2:14" ht="15" customHeight="1" x14ac:dyDescent="0.2">
      <c r="B9" s="155">
        <v>200</v>
      </c>
      <c r="C9" s="147">
        <v>281.94319999999999</v>
      </c>
      <c r="D9" s="147">
        <v>341.87205000000006</v>
      </c>
      <c r="E9" s="147">
        <v>394.84724299999999</v>
      </c>
      <c r="F9" s="147">
        <v>455.49975649999993</v>
      </c>
      <c r="G9" s="143">
        <v>516.15226999999993</v>
      </c>
      <c r="H9" s="147"/>
    </row>
    <row r="10" spans="2:14" ht="15" customHeight="1" x14ac:dyDescent="0.2">
      <c r="B10" s="155">
        <v>250</v>
      </c>
      <c r="C10" s="147">
        <v>281.94319999999999</v>
      </c>
      <c r="D10" s="147">
        <v>341.87205000000006</v>
      </c>
      <c r="E10" s="147">
        <v>394.84724299999999</v>
      </c>
      <c r="F10" s="147">
        <v>455.49975649999993</v>
      </c>
      <c r="G10" s="143">
        <v>516.15226999999993</v>
      </c>
      <c r="H10" s="147"/>
    </row>
    <row r="11" spans="2:14" ht="15" customHeight="1" x14ac:dyDescent="0.2">
      <c r="B11" s="155">
        <v>300</v>
      </c>
      <c r="C11" s="147">
        <v>281.94319999999999</v>
      </c>
      <c r="D11" s="147">
        <v>341.87205000000006</v>
      </c>
      <c r="E11" s="147">
        <v>394.84724299999999</v>
      </c>
      <c r="F11" s="147">
        <v>455.49975649999993</v>
      </c>
      <c r="G11" s="143">
        <v>516.15226999999993</v>
      </c>
      <c r="H11" s="147"/>
    </row>
    <row r="12" spans="2:14" ht="15" customHeight="1" x14ac:dyDescent="0.2">
      <c r="B12" s="155">
        <v>350</v>
      </c>
      <c r="C12" s="147">
        <v>281.94319999999999</v>
      </c>
      <c r="D12" s="147">
        <v>341.87205000000006</v>
      </c>
      <c r="E12" s="147">
        <v>394.84724299999999</v>
      </c>
      <c r="F12" s="147">
        <v>455.49975649999993</v>
      </c>
      <c r="G12" s="143">
        <v>516.15226999999993</v>
      </c>
      <c r="H12" s="147"/>
    </row>
    <row r="13" spans="2:14" ht="15" customHeight="1" x14ac:dyDescent="0.2">
      <c r="B13" s="155">
        <v>400</v>
      </c>
      <c r="C13" s="147">
        <v>281.94319999999999</v>
      </c>
      <c r="D13" s="147">
        <v>341.87205000000006</v>
      </c>
      <c r="E13" s="147">
        <v>394.84724299999999</v>
      </c>
      <c r="F13" s="147">
        <v>455.49975649999993</v>
      </c>
      <c r="G13" s="143">
        <v>516.15226999999993</v>
      </c>
      <c r="H13" s="147"/>
    </row>
    <row r="14" spans="2:14" ht="14.25" customHeight="1" x14ac:dyDescent="0.2">
      <c r="B14" s="155">
        <v>450</v>
      </c>
      <c r="C14" s="147">
        <v>265.41077749999999</v>
      </c>
      <c r="D14" s="147">
        <v>341.87205000000006</v>
      </c>
      <c r="E14" s="147">
        <v>394.84724299999999</v>
      </c>
      <c r="F14" s="147">
        <v>455.49975649999993</v>
      </c>
      <c r="G14" s="143">
        <v>516.15226999999993</v>
      </c>
      <c r="H14" s="147"/>
    </row>
    <row r="15" spans="2:14" ht="15" customHeight="1" x14ac:dyDescent="0.2">
      <c r="B15" s="155">
        <v>500</v>
      </c>
      <c r="C15" s="147">
        <v>246.6948275</v>
      </c>
      <c r="D15" s="147">
        <v>341.87205000000006</v>
      </c>
      <c r="E15" s="147">
        <v>394.84724299999999</v>
      </c>
      <c r="F15" s="147">
        <v>455.49975649999993</v>
      </c>
      <c r="G15" s="143">
        <v>516.15226999999993</v>
      </c>
      <c r="H15" s="147"/>
    </row>
    <row r="16" spans="2:14" ht="15" customHeight="1" x14ac:dyDescent="0.2">
      <c r="B16" s="155">
        <v>550</v>
      </c>
      <c r="C16" s="147">
        <v>227.97887750000001</v>
      </c>
      <c r="D16" s="147">
        <v>341.87205000000006</v>
      </c>
      <c r="E16" s="147">
        <v>394.84724299999999</v>
      </c>
      <c r="F16" s="147">
        <v>455.49975649999993</v>
      </c>
      <c r="G16" s="143">
        <v>516.15226999999993</v>
      </c>
      <c r="H16" s="147"/>
    </row>
    <row r="17" spans="2:8" ht="15" customHeight="1" x14ac:dyDescent="0.2">
      <c r="B17" s="155">
        <v>600</v>
      </c>
      <c r="C17" s="147">
        <v>209.26292750000002</v>
      </c>
      <c r="D17" s="147">
        <v>334.20592325000001</v>
      </c>
      <c r="E17" s="147">
        <v>394.84724299999999</v>
      </c>
      <c r="F17" s="147">
        <v>455.49975649999993</v>
      </c>
      <c r="G17" s="143">
        <v>516.15226999999993</v>
      </c>
      <c r="H17" s="147"/>
    </row>
    <row r="18" spans="2:8" ht="15" customHeight="1" x14ac:dyDescent="0.2">
      <c r="B18" s="155">
        <v>650</v>
      </c>
      <c r="C18" s="147">
        <v>190.5469775</v>
      </c>
      <c r="D18" s="147">
        <v>313.57957325000001</v>
      </c>
      <c r="E18" s="147">
        <v>394.84724299999999</v>
      </c>
      <c r="F18" s="147">
        <v>455.49975649999993</v>
      </c>
      <c r="G18" s="143">
        <v>516.15226999999993</v>
      </c>
      <c r="H18" s="147"/>
    </row>
    <row r="19" spans="2:8" ht="15" customHeight="1" x14ac:dyDescent="0.2">
      <c r="B19" s="155">
        <v>700</v>
      </c>
      <c r="C19" s="147">
        <v>171.83102750000003</v>
      </c>
      <c r="D19" s="147">
        <v>292.95322325000001</v>
      </c>
      <c r="E19" s="147">
        <v>392.51506249999994</v>
      </c>
      <c r="F19" s="147">
        <v>455.49975649999993</v>
      </c>
      <c r="G19" s="143">
        <v>516.15226999999993</v>
      </c>
      <c r="H19" s="147"/>
    </row>
    <row r="20" spans="2:8" ht="15" customHeight="1" x14ac:dyDescent="0.2">
      <c r="B20" s="155">
        <v>750</v>
      </c>
      <c r="C20" s="147">
        <v>153.11507750000004</v>
      </c>
      <c r="D20" s="147">
        <v>272.32687325000001</v>
      </c>
      <c r="E20" s="147">
        <v>374.57521249999996</v>
      </c>
      <c r="F20" s="147">
        <v>442.38232325000001</v>
      </c>
      <c r="G20" s="143">
        <v>512.32858450000003</v>
      </c>
      <c r="H20" s="147"/>
    </row>
    <row r="21" spans="2:8" ht="15" customHeight="1" x14ac:dyDescent="0.2">
      <c r="B21" s="155">
        <v>800</v>
      </c>
      <c r="C21" s="147">
        <v>134.39912750000002</v>
      </c>
      <c r="D21" s="147">
        <v>251.70052325000006</v>
      </c>
      <c r="E21" s="147">
        <v>356.63536249999993</v>
      </c>
      <c r="F21" s="147">
        <v>426.35287324999996</v>
      </c>
      <c r="G21" s="143">
        <v>498.50803450000001</v>
      </c>
    </row>
    <row r="22" spans="2:8" ht="15" customHeight="1" x14ac:dyDescent="0.2">
      <c r="B22" s="155">
        <v>850</v>
      </c>
      <c r="C22" s="147">
        <v>115.68317750000003</v>
      </c>
      <c r="D22" s="147">
        <v>231.07417325000003</v>
      </c>
      <c r="E22" s="147">
        <v>338.69551249999995</v>
      </c>
      <c r="F22" s="147">
        <v>410.32342324999996</v>
      </c>
      <c r="G22" s="143">
        <v>484.68748449999998</v>
      </c>
    </row>
    <row r="23" spans="2:8" ht="15" customHeight="1" x14ac:dyDescent="0.2">
      <c r="B23" s="155">
        <v>900</v>
      </c>
      <c r="C23" s="147">
        <v>96.967227500000021</v>
      </c>
      <c r="D23" s="147">
        <v>210.44782325000006</v>
      </c>
      <c r="E23" s="147">
        <v>320.75566249999997</v>
      </c>
      <c r="F23" s="147">
        <v>394.29397325000002</v>
      </c>
      <c r="G23" s="143">
        <v>470.86693449999996</v>
      </c>
    </row>
    <row r="24" spans="2:8" ht="15" customHeight="1" x14ac:dyDescent="0.2">
      <c r="B24" s="155">
        <v>950</v>
      </c>
      <c r="C24" s="147">
        <v>78.251277500000043</v>
      </c>
      <c r="D24" s="147">
        <v>189.82147325000003</v>
      </c>
      <c r="E24" s="147">
        <v>302.81581249999999</v>
      </c>
      <c r="F24" s="147">
        <v>378.26452324999997</v>
      </c>
      <c r="G24" s="143">
        <v>457.04638449999993</v>
      </c>
    </row>
    <row r="25" spans="2:8" ht="15" customHeight="1" x14ac:dyDescent="0.2">
      <c r="B25" s="155">
        <v>1000</v>
      </c>
      <c r="C25" s="147">
        <v>59.535327500000051</v>
      </c>
      <c r="D25" s="147">
        <v>169.19512325000005</v>
      </c>
      <c r="E25" s="147">
        <v>284.87596250000001</v>
      </c>
      <c r="F25" s="147">
        <v>362.23507324999997</v>
      </c>
      <c r="G25" s="143">
        <v>443.22583449999996</v>
      </c>
    </row>
    <row r="26" spans="2:8" ht="15" customHeight="1" x14ac:dyDescent="0.2">
      <c r="B26" s="155">
        <v>1050</v>
      </c>
      <c r="C26" s="147">
        <v>40.819377500000044</v>
      </c>
      <c r="D26" s="147">
        <v>148.56877325000005</v>
      </c>
      <c r="E26" s="147">
        <v>266.93611249999998</v>
      </c>
      <c r="F26" s="147">
        <v>346.20562324999997</v>
      </c>
      <c r="G26" s="143">
        <v>429.40528449999994</v>
      </c>
    </row>
    <row r="27" spans="2:8" ht="15" customHeight="1" x14ac:dyDescent="0.2">
      <c r="B27" s="155">
        <v>1100</v>
      </c>
      <c r="C27" s="147">
        <v>22.103427500000045</v>
      </c>
      <c r="D27" s="147">
        <v>127.94242325000006</v>
      </c>
      <c r="E27" s="147">
        <v>248.99626249999997</v>
      </c>
      <c r="F27" s="147">
        <v>330.17617324999992</v>
      </c>
      <c r="G27" s="143">
        <v>415.58473449999997</v>
      </c>
    </row>
    <row r="28" spans="2:8" ht="15" customHeight="1" x14ac:dyDescent="0.2">
      <c r="B28" s="155">
        <v>1150</v>
      </c>
      <c r="C28" s="147">
        <v>0</v>
      </c>
      <c r="D28" s="147">
        <v>107.31607325000004</v>
      </c>
      <c r="E28" s="147">
        <v>231.05641249999996</v>
      </c>
      <c r="F28" s="147">
        <v>314.14672324999992</v>
      </c>
      <c r="G28" s="143">
        <v>401.7641845</v>
      </c>
    </row>
    <row r="29" spans="2:8" ht="15" customHeight="1" x14ac:dyDescent="0.2">
      <c r="B29" s="155">
        <v>1200</v>
      </c>
      <c r="C29" s="147">
        <v>0</v>
      </c>
      <c r="D29" s="147">
        <v>86.689723250000029</v>
      </c>
      <c r="E29" s="147">
        <v>213.11656249999996</v>
      </c>
      <c r="F29" s="147">
        <v>298.11727324999993</v>
      </c>
      <c r="G29" s="143">
        <v>387.94363450000003</v>
      </c>
    </row>
    <row r="30" spans="2:8" ht="15" customHeight="1" x14ac:dyDescent="0.2">
      <c r="B30" s="155">
        <v>1250</v>
      </c>
      <c r="C30" s="147">
        <v>0</v>
      </c>
      <c r="D30" s="147">
        <v>66.063373250000069</v>
      </c>
      <c r="E30" s="147">
        <v>195.17671249999998</v>
      </c>
      <c r="F30" s="147">
        <v>282.08782324999999</v>
      </c>
      <c r="G30" s="143">
        <v>374.1230845</v>
      </c>
    </row>
    <row r="31" spans="2:8" ht="15" customHeight="1" x14ac:dyDescent="0.2">
      <c r="B31" s="155">
        <v>1300</v>
      </c>
      <c r="C31" s="147">
        <v>0</v>
      </c>
      <c r="D31" s="147">
        <v>45.437023250000045</v>
      </c>
      <c r="E31" s="147">
        <v>177.23686249999994</v>
      </c>
      <c r="F31" s="147">
        <v>266.05837324999993</v>
      </c>
      <c r="G31" s="143">
        <v>360.30253449999998</v>
      </c>
    </row>
    <row r="32" spans="2:8" ht="15" customHeight="1" x14ac:dyDescent="0.2">
      <c r="B32" s="155">
        <v>1350</v>
      </c>
      <c r="C32" s="147">
        <v>0</v>
      </c>
      <c r="D32" s="147">
        <v>24.810673250000029</v>
      </c>
      <c r="E32" s="147">
        <v>159.29701249999997</v>
      </c>
      <c r="F32" s="147">
        <v>250.02892324999999</v>
      </c>
      <c r="G32" s="143">
        <v>346.48198450000001</v>
      </c>
    </row>
    <row r="33" spans="2:7" ht="15" customHeight="1" x14ac:dyDescent="0.2">
      <c r="B33" s="155">
        <v>1400</v>
      </c>
      <c r="C33" s="147">
        <v>0</v>
      </c>
      <c r="D33" s="147">
        <v>0</v>
      </c>
      <c r="E33" s="147">
        <v>141.35716249999993</v>
      </c>
      <c r="F33" s="147">
        <v>233.99947324999991</v>
      </c>
      <c r="G33" s="143">
        <v>332.66143449999993</v>
      </c>
    </row>
    <row r="34" spans="2:7" ht="15" customHeight="1" x14ac:dyDescent="0.2">
      <c r="B34" s="155">
        <v>1450</v>
      </c>
      <c r="C34" s="147">
        <v>0</v>
      </c>
      <c r="D34" s="147">
        <v>0</v>
      </c>
      <c r="E34" s="147">
        <v>123.41731249999997</v>
      </c>
      <c r="F34" s="147">
        <v>217.97002324999997</v>
      </c>
      <c r="G34" s="143">
        <v>318.84088449999996</v>
      </c>
    </row>
    <row r="35" spans="2:7" ht="15" customHeight="1" x14ac:dyDescent="0.2">
      <c r="B35" s="155">
        <v>1500</v>
      </c>
      <c r="C35" s="147">
        <v>0</v>
      </c>
      <c r="D35" s="147">
        <v>0</v>
      </c>
      <c r="E35" s="147">
        <v>105.47746249999999</v>
      </c>
      <c r="F35" s="147">
        <v>201.94057324999994</v>
      </c>
      <c r="G35" s="143">
        <v>305.02033449999999</v>
      </c>
    </row>
    <row r="36" spans="2:7" ht="15" customHeight="1" x14ac:dyDescent="0.2">
      <c r="B36" s="155">
        <v>1550</v>
      </c>
      <c r="C36" s="147">
        <v>0</v>
      </c>
      <c r="D36" s="147">
        <v>0</v>
      </c>
      <c r="E36" s="147">
        <v>87.537612499999966</v>
      </c>
      <c r="F36" s="147">
        <v>185.91112324999995</v>
      </c>
      <c r="G36" s="143">
        <v>291.19978449999996</v>
      </c>
    </row>
    <row r="37" spans="2:7" ht="15" customHeight="1" x14ac:dyDescent="0.2">
      <c r="B37" s="155">
        <v>1600</v>
      </c>
      <c r="C37" s="147">
        <v>0</v>
      </c>
      <c r="D37" s="147">
        <v>0</v>
      </c>
      <c r="E37" s="147">
        <v>69.597762499999988</v>
      </c>
      <c r="F37" s="147">
        <v>169.88167324999992</v>
      </c>
      <c r="G37" s="143">
        <v>277.37923449999994</v>
      </c>
    </row>
    <row r="38" spans="2:7" ht="15" customHeight="1" x14ac:dyDescent="0.2">
      <c r="B38" s="155">
        <v>1650</v>
      </c>
      <c r="C38" s="147">
        <v>0</v>
      </c>
      <c r="D38" s="147">
        <v>0</v>
      </c>
      <c r="E38" s="147">
        <v>51.657912499999959</v>
      </c>
      <c r="F38" s="147">
        <v>153.85222324999992</v>
      </c>
      <c r="G38" s="143">
        <v>263.55868449999997</v>
      </c>
    </row>
    <row r="39" spans="2:7" ht="15" customHeight="1" x14ac:dyDescent="0.2">
      <c r="B39" s="155">
        <v>1700</v>
      </c>
      <c r="C39" s="147">
        <v>0</v>
      </c>
      <c r="D39" s="147">
        <v>0</v>
      </c>
      <c r="E39" s="147">
        <v>33.718062499999988</v>
      </c>
      <c r="F39" s="147">
        <v>137.8227732499999</v>
      </c>
      <c r="G39" s="143">
        <v>249.73813449999997</v>
      </c>
    </row>
    <row r="40" spans="2:7" ht="15" customHeight="1" x14ac:dyDescent="0.2">
      <c r="B40" s="155">
        <v>1750</v>
      </c>
      <c r="C40" s="147">
        <v>0</v>
      </c>
      <c r="D40" s="147">
        <v>0</v>
      </c>
      <c r="E40" s="147">
        <v>15.77821249999996</v>
      </c>
      <c r="F40" s="147">
        <v>121.79332324999994</v>
      </c>
      <c r="G40" s="143">
        <v>235.91758449999998</v>
      </c>
    </row>
    <row r="41" spans="2:7" ht="15" customHeight="1" x14ac:dyDescent="0.2">
      <c r="B41" s="155">
        <v>1800</v>
      </c>
      <c r="C41" s="147">
        <v>0</v>
      </c>
      <c r="D41" s="147">
        <v>0</v>
      </c>
      <c r="E41" s="147">
        <v>0</v>
      </c>
      <c r="F41" s="147">
        <v>105.76387324999993</v>
      </c>
      <c r="G41" s="143">
        <v>222.09703450000001</v>
      </c>
    </row>
    <row r="42" spans="2:7" ht="15" customHeight="1" x14ac:dyDescent="0.2">
      <c r="B42" s="155">
        <v>1850</v>
      </c>
      <c r="C42" s="147">
        <v>0</v>
      </c>
      <c r="D42" s="147">
        <v>0</v>
      </c>
      <c r="E42" s="147">
        <v>0</v>
      </c>
      <c r="F42" s="147">
        <v>89.734423249999921</v>
      </c>
      <c r="G42" s="143">
        <v>208.27648449999995</v>
      </c>
    </row>
    <row r="43" spans="2:7" ht="15" customHeight="1" x14ac:dyDescent="0.2">
      <c r="B43" s="155">
        <v>1900</v>
      </c>
      <c r="C43" s="147">
        <v>0</v>
      </c>
      <c r="D43" s="147">
        <v>0</v>
      </c>
      <c r="E43" s="147">
        <v>0</v>
      </c>
      <c r="F43" s="147">
        <v>73.704973249999895</v>
      </c>
      <c r="G43" s="143">
        <v>194.45593449999996</v>
      </c>
    </row>
    <row r="44" spans="2:7" ht="15" customHeight="1" x14ac:dyDescent="0.2">
      <c r="B44" s="155">
        <v>1950</v>
      </c>
      <c r="C44" s="147">
        <v>0</v>
      </c>
      <c r="D44" s="147">
        <v>0</v>
      </c>
      <c r="E44" s="147">
        <v>0</v>
      </c>
      <c r="F44" s="147">
        <v>57.675523249999884</v>
      </c>
      <c r="G44" s="143">
        <v>180.63538449999999</v>
      </c>
    </row>
    <row r="45" spans="2:7" ht="15" customHeight="1" x14ac:dyDescent="0.2">
      <c r="B45" s="155">
        <v>2000</v>
      </c>
      <c r="C45" s="147">
        <v>0</v>
      </c>
      <c r="D45" s="147">
        <v>0</v>
      </c>
      <c r="E45" s="147">
        <v>0</v>
      </c>
      <c r="F45" s="147">
        <v>41.64607324999993</v>
      </c>
      <c r="G45" s="143">
        <v>166.81483449999999</v>
      </c>
    </row>
    <row r="46" spans="2:7" ht="15" customHeight="1" x14ac:dyDescent="0.2">
      <c r="B46" s="155">
        <v>2050</v>
      </c>
      <c r="C46" s="147">
        <v>0</v>
      </c>
      <c r="D46" s="147">
        <v>0</v>
      </c>
      <c r="E46" s="147">
        <v>0</v>
      </c>
      <c r="F46" s="147">
        <v>25.616623249999918</v>
      </c>
      <c r="G46" s="143">
        <v>152.99428449999996</v>
      </c>
    </row>
    <row r="47" spans="2:7" ht="15" customHeight="1" x14ac:dyDescent="0.2">
      <c r="B47" s="155">
        <v>2100</v>
      </c>
      <c r="C47" s="147">
        <v>0</v>
      </c>
      <c r="D47" s="147">
        <v>0</v>
      </c>
      <c r="E47" s="147">
        <v>0</v>
      </c>
      <c r="F47" s="147">
        <v>0</v>
      </c>
      <c r="G47" s="143">
        <v>139.17373449999997</v>
      </c>
    </row>
    <row r="48" spans="2:7" ht="15" customHeight="1" x14ac:dyDescent="0.2">
      <c r="B48" s="155">
        <v>2150</v>
      </c>
      <c r="C48" s="147">
        <v>0</v>
      </c>
      <c r="D48" s="147">
        <v>0</v>
      </c>
      <c r="E48" s="147">
        <v>0</v>
      </c>
      <c r="F48" s="147">
        <v>0</v>
      </c>
      <c r="G48" s="143">
        <v>125.35318449999998</v>
      </c>
    </row>
    <row r="49" spans="2:13" ht="15" customHeight="1" x14ac:dyDescent="0.2">
      <c r="B49" s="155">
        <v>2200</v>
      </c>
      <c r="C49" s="147">
        <v>0</v>
      </c>
      <c r="D49" s="147">
        <v>0</v>
      </c>
      <c r="E49" s="147">
        <v>0</v>
      </c>
      <c r="F49" s="147">
        <v>0</v>
      </c>
      <c r="G49" s="143">
        <v>111.53263449999999</v>
      </c>
    </row>
    <row r="50" spans="2:13" ht="15" customHeight="1" x14ac:dyDescent="0.2">
      <c r="B50" s="155">
        <v>2250</v>
      </c>
      <c r="C50" s="147">
        <v>0</v>
      </c>
      <c r="D50" s="147">
        <v>0</v>
      </c>
      <c r="E50" s="147">
        <v>0</v>
      </c>
      <c r="F50" s="147">
        <v>0</v>
      </c>
      <c r="G50" s="143">
        <v>97.712084499999946</v>
      </c>
    </row>
    <row r="51" spans="2:13" ht="15" customHeight="1" x14ac:dyDescent="0.2">
      <c r="B51" s="155">
        <v>2300</v>
      </c>
      <c r="C51" s="147">
        <v>0</v>
      </c>
      <c r="D51" s="147">
        <v>0</v>
      </c>
      <c r="E51" s="147">
        <v>0</v>
      </c>
      <c r="F51" s="147">
        <v>0</v>
      </c>
      <c r="G51" s="143">
        <v>83.891534499999963</v>
      </c>
    </row>
    <row r="52" spans="2:13" ht="15" customHeight="1" x14ac:dyDescent="0.2">
      <c r="B52" s="155">
        <v>2350</v>
      </c>
      <c r="C52" s="147">
        <v>0</v>
      </c>
      <c r="D52" s="147">
        <v>0</v>
      </c>
      <c r="E52" s="147">
        <v>0</v>
      </c>
      <c r="F52" s="147">
        <v>0</v>
      </c>
      <c r="G52" s="143">
        <v>70.07098449999998</v>
      </c>
    </row>
    <row r="53" spans="2:13" ht="15" customHeight="1" x14ac:dyDescent="0.2">
      <c r="B53" s="155">
        <v>2400</v>
      </c>
      <c r="C53" s="147">
        <v>0</v>
      </c>
      <c r="D53" s="147">
        <v>0</v>
      </c>
      <c r="E53" s="147">
        <v>0</v>
      </c>
      <c r="F53" s="147">
        <v>0</v>
      </c>
      <c r="G53" s="143">
        <v>56.25043449999999</v>
      </c>
    </row>
    <row r="54" spans="2:13" ht="15" customHeight="1" x14ac:dyDescent="0.2">
      <c r="B54" s="155">
        <v>2450</v>
      </c>
      <c r="C54" s="147">
        <v>0</v>
      </c>
      <c r="D54" s="147">
        <v>0</v>
      </c>
      <c r="E54" s="147">
        <v>0</v>
      </c>
      <c r="F54" s="147">
        <v>0</v>
      </c>
      <c r="G54" s="143">
        <v>42.429884499999893</v>
      </c>
    </row>
    <row r="55" spans="2:13" ht="15" customHeight="1" x14ac:dyDescent="0.2">
      <c r="B55" s="155">
        <v>2500</v>
      </c>
      <c r="C55" s="147">
        <v>0</v>
      </c>
      <c r="D55" s="147">
        <v>0</v>
      </c>
      <c r="E55" s="147">
        <v>0</v>
      </c>
      <c r="F55" s="147">
        <v>0</v>
      </c>
      <c r="G55" s="143">
        <v>28.609334499999903</v>
      </c>
    </row>
    <row r="56" spans="2:13" ht="15" customHeight="1" x14ac:dyDescent="0.2">
      <c r="B56" s="155">
        <v>2550</v>
      </c>
      <c r="C56" s="147">
        <v>0</v>
      </c>
      <c r="D56" s="147">
        <v>0</v>
      </c>
      <c r="E56" s="147">
        <v>0</v>
      </c>
      <c r="F56" s="147">
        <v>0</v>
      </c>
      <c r="G56" s="143">
        <v>14.788784499999919</v>
      </c>
    </row>
    <row r="57" spans="2:13" ht="15" customHeight="1" x14ac:dyDescent="0.2">
      <c r="B57" s="155">
        <v>2600</v>
      </c>
      <c r="C57" s="147">
        <v>0</v>
      </c>
      <c r="D57" s="147">
        <v>0</v>
      </c>
      <c r="E57" s="147">
        <v>0</v>
      </c>
      <c r="F57" s="147">
        <v>0</v>
      </c>
      <c r="G57" s="143">
        <v>0</v>
      </c>
    </row>
    <row r="58" spans="2:13" ht="15" customHeight="1" x14ac:dyDescent="0.2">
      <c r="B58" s="155">
        <v>2650</v>
      </c>
      <c r="C58" s="147">
        <v>0</v>
      </c>
      <c r="D58" s="147">
        <v>0</v>
      </c>
      <c r="E58" s="147">
        <v>0</v>
      </c>
      <c r="F58" s="147">
        <v>0</v>
      </c>
      <c r="G58" s="143">
        <v>0</v>
      </c>
    </row>
    <row r="59" spans="2:13" ht="15" customHeight="1" x14ac:dyDescent="0.2">
      <c r="B59" s="156">
        <v>2700</v>
      </c>
      <c r="C59" s="144">
        <v>0</v>
      </c>
      <c r="D59" s="144">
        <v>0</v>
      </c>
      <c r="E59" s="144">
        <v>0</v>
      </c>
      <c r="F59" s="144">
        <v>0</v>
      </c>
      <c r="G59" s="145">
        <v>0</v>
      </c>
    </row>
    <row r="61" spans="2:13" ht="15" customHeight="1" x14ac:dyDescent="0.2">
      <c r="B61" s="168" t="s">
        <v>98</v>
      </c>
      <c r="C61" s="168"/>
      <c r="D61" s="168"/>
      <c r="E61" s="168"/>
      <c r="F61" s="168"/>
      <c r="G61" s="168"/>
      <c r="H61" s="157"/>
      <c r="I61" s="157"/>
      <c r="J61" s="157"/>
      <c r="K61" s="157"/>
      <c r="L61" s="157"/>
      <c r="M61" s="157"/>
    </row>
    <row r="62" spans="2:13" ht="15" customHeight="1" x14ac:dyDescent="0.2">
      <c r="B62" s="168"/>
      <c r="C62" s="168"/>
      <c r="D62" s="168"/>
      <c r="E62" s="168"/>
      <c r="F62" s="168"/>
      <c r="G62" s="168"/>
      <c r="H62" s="157"/>
      <c r="I62" s="157"/>
      <c r="J62" s="157"/>
      <c r="K62" s="157"/>
      <c r="L62" s="157"/>
      <c r="M62" s="157"/>
    </row>
    <row r="63" spans="2:13" ht="15" customHeight="1" x14ac:dyDescent="0.2">
      <c r="B63" s="168"/>
      <c r="C63" s="168"/>
      <c r="D63" s="168"/>
      <c r="E63" s="168"/>
      <c r="F63" s="168"/>
      <c r="G63" s="168"/>
      <c r="H63" s="157"/>
      <c r="I63" s="157"/>
      <c r="J63" s="157"/>
      <c r="K63" s="157"/>
      <c r="L63" s="157"/>
      <c r="M63" s="157"/>
    </row>
    <row r="64" spans="2:13" ht="15" customHeight="1" x14ac:dyDescent="0.2">
      <c r="B64" s="168"/>
      <c r="C64" s="168"/>
      <c r="D64" s="168"/>
      <c r="E64" s="168"/>
      <c r="F64" s="168"/>
      <c r="G64" s="168"/>
      <c r="H64" s="157"/>
      <c r="I64" s="157"/>
      <c r="J64" s="157"/>
      <c r="K64" s="157"/>
      <c r="L64" s="157"/>
      <c r="M64" s="157"/>
    </row>
    <row r="65" spans="2:13" ht="15" customHeight="1" x14ac:dyDescent="0.2">
      <c r="B65" s="168"/>
      <c r="C65" s="168"/>
      <c r="D65" s="168"/>
      <c r="E65" s="168"/>
      <c r="F65" s="168"/>
      <c r="G65" s="168"/>
      <c r="H65" s="157"/>
      <c r="I65" s="157"/>
      <c r="J65" s="157"/>
      <c r="K65" s="157"/>
      <c r="L65" s="157"/>
      <c r="M65" s="157"/>
    </row>
    <row r="66" spans="2:13" ht="15" customHeight="1" x14ac:dyDescent="0.2">
      <c r="B66" s="168"/>
      <c r="C66" s="168"/>
      <c r="D66" s="168"/>
      <c r="E66" s="168"/>
      <c r="F66" s="168"/>
      <c r="G66" s="168"/>
      <c r="H66" s="157"/>
      <c r="I66" s="157"/>
      <c r="J66" s="157"/>
      <c r="K66" s="157"/>
      <c r="L66" s="157"/>
      <c r="M66" s="157"/>
    </row>
    <row r="67" spans="2:13" ht="15" customHeight="1" x14ac:dyDescent="0.2">
      <c r="B67" s="168"/>
      <c r="C67" s="168"/>
      <c r="D67" s="168"/>
      <c r="E67" s="168"/>
      <c r="F67" s="168"/>
      <c r="G67" s="168"/>
      <c r="H67" s="157"/>
      <c r="I67" s="157"/>
      <c r="J67" s="157"/>
      <c r="K67" s="157"/>
      <c r="L67" s="157"/>
      <c r="M67" s="157"/>
    </row>
    <row r="68" spans="2:13" ht="15" customHeight="1" x14ac:dyDescent="0.2">
      <c r="B68" s="168"/>
      <c r="C68" s="168"/>
      <c r="D68" s="168"/>
      <c r="E68" s="168"/>
      <c r="F68" s="168"/>
      <c r="G68" s="168"/>
      <c r="H68" s="157"/>
      <c r="I68" s="157"/>
      <c r="J68" s="157"/>
      <c r="K68" s="157"/>
      <c r="L68" s="157"/>
      <c r="M68" s="157"/>
    </row>
    <row r="69" spans="2:13" ht="15" customHeight="1" x14ac:dyDescent="0.2">
      <c r="B69" s="168"/>
      <c r="C69" s="168"/>
      <c r="D69" s="168"/>
      <c r="E69" s="168"/>
      <c r="F69" s="168"/>
      <c r="G69" s="168"/>
      <c r="H69" s="157"/>
      <c r="I69" s="157"/>
      <c r="J69" s="157"/>
      <c r="K69" s="157"/>
      <c r="L69" s="157"/>
      <c r="M69" s="157"/>
    </row>
    <row r="70" spans="2:13" ht="15" customHeight="1" x14ac:dyDescent="0.2">
      <c r="B70" s="168"/>
      <c r="C70" s="168"/>
      <c r="D70" s="168"/>
      <c r="E70" s="168"/>
      <c r="F70" s="168"/>
      <c r="G70" s="168"/>
      <c r="H70" s="157"/>
      <c r="I70" s="157"/>
      <c r="J70" s="157"/>
      <c r="K70" s="157"/>
      <c r="L70" s="157"/>
      <c r="M70" s="157"/>
    </row>
    <row r="71" spans="2:13" ht="15" customHeight="1" x14ac:dyDescent="0.2">
      <c r="B71" s="168"/>
      <c r="C71" s="168"/>
      <c r="D71" s="168"/>
      <c r="E71" s="168"/>
      <c r="F71" s="168"/>
      <c r="G71" s="168"/>
      <c r="H71" s="157"/>
      <c r="I71" s="157"/>
      <c r="J71" s="157"/>
      <c r="K71" s="157"/>
      <c r="L71" s="157"/>
      <c r="M71" s="157"/>
    </row>
  </sheetData>
  <mergeCells count="3">
    <mergeCell ref="C3:G3"/>
    <mergeCell ref="B61:G71"/>
    <mergeCell ref="B1:N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J31"/>
  <sheetViews>
    <sheetView showGridLines="0" topLeftCell="A6" zoomScaleNormal="100" workbookViewId="0"/>
  </sheetViews>
  <sheetFormatPr baseColWidth="10" defaultColWidth="10.81640625" defaultRowHeight="10" x14ac:dyDescent="0.2"/>
  <cols>
    <col min="1" max="1" width="3.453125" style="9" customWidth="1"/>
    <col min="2" max="2" width="46.1796875" style="9" customWidth="1"/>
    <col min="3" max="16384" width="10.81640625" style="9"/>
  </cols>
  <sheetData>
    <row r="1" spans="2:10" ht="10.5" x14ac:dyDescent="0.2">
      <c r="B1" s="33" t="s">
        <v>61</v>
      </c>
      <c r="C1" s="1"/>
      <c r="D1" s="1"/>
      <c r="E1" s="1"/>
      <c r="F1" s="1"/>
      <c r="G1" s="1"/>
    </row>
    <row r="2" spans="2:10" ht="10.5" x14ac:dyDescent="0.2">
      <c r="B2" s="33"/>
      <c r="C2" s="1"/>
      <c r="D2" s="1"/>
      <c r="E2" s="1"/>
      <c r="F2" s="1"/>
      <c r="G2" s="1"/>
    </row>
    <row r="3" spans="2:10" ht="12.5" x14ac:dyDescent="0.2">
      <c r="B3" s="4"/>
      <c r="C3" s="148">
        <v>2011</v>
      </c>
      <c r="D3" s="148">
        <v>2013</v>
      </c>
      <c r="E3" s="148">
        <v>2015</v>
      </c>
      <c r="F3" s="149">
        <v>2016</v>
      </c>
      <c r="G3" s="150" t="s">
        <v>91</v>
      </c>
      <c r="H3" s="150" t="s">
        <v>92</v>
      </c>
      <c r="I3" s="150" t="s">
        <v>93</v>
      </c>
      <c r="J3" s="150" t="s">
        <v>94</v>
      </c>
    </row>
    <row r="4" spans="2:10" ht="10.5" x14ac:dyDescent="0.25">
      <c r="B4" s="162" t="s">
        <v>77</v>
      </c>
      <c r="C4" s="61">
        <v>16368</v>
      </c>
      <c r="D4" s="61">
        <v>17406</v>
      </c>
      <c r="E4" s="61">
        <v>18003</v>
      </c>
      <c r="F4" s="61">
        <v>18058</v>
      </c>
      <c r="G4" s="61">
        <v>17988</v>
      </c>
      <c r="H4" s="61">
        <v>16945</v>
      </c>
      <c r="I4" s="61">
        <v>16641</v>
      </c>
      <c r="J4" s="61">
        <v>16674</v>
      </c>
    </row>
    <row r="5" spans="2:10" ht="11.25" x14ac:dyDescent="0.2">
      <c r="B5" s="131" t="s">
        <v>78</v>
      </c>
      <c r="C5" s="62">
        <v>7144</v>
      </c>
      <c r="D5" s="62">
        <v>7767</v>
      </c>
      <c r="E5" s="62">
        <v>8220</v>
      </c>
      <c r="F5" s="62">
        <v>8364</v>
      </c>
      <c r="G5" s="62">
        <v>8430</v>
      </c>
      <c r="H5" s="62">
        <v>7639</v>
      </c>
      <c r="I5" s="62">
        <v>7568</v>
      </c>
      <c r="J5" s="62">
        <v>7291</v>
      </c>
    </row>
    <row r="6" spans="2:10" ht="11.25" x14ac:dyDescent="0.2">
      <c r="B6" s="132" t="s">
        <v>79</v>
      </c>
      <c r="C6" s="63">
        <v>5007</v>
      </c>
      <c r="D6" s="63">
        <v>5267</v>
      </c>
      <c r="E6" s="63">
        <v>5327</v>
      </c>
      <c r="F6" s="63">
        <v>5292</v>
      </c>
      <c r="G6" s="63">
        <v>5212</v>
      </c>
      <c r="H6" s="63">
        <v>5100</v>
      </c>
      <c r="I6" s="63">
        <v>5040</v>
      </c>
      <c r="J6" s="63">
        <v>5395</v>
      </c>
    </row>
    <row r="7" spans="2:10" ht="11.25" x14ac:dyDescent="0.2">
      <c r="B7" s="133" t="s">
        <v>80</v>
      </c>
      <c r="C7" s="64">
        <v>4217</v>
      </c>
      <c r="D7" s="64">
        <v>4372</v>
      </c>
      <c r="E7" s="64">
        <v>4456</v>
      </c>
      <c r="F7" s="64">
        <v>4402</v>
      </c>
      <c r="G7" s="64">
        <v>4347</v>
      </c>
      <c r="H7" s="64">
        <v>4205</v>
      </c>
      <c r="I7" s="64">
        <v>4033</v>
      </c>
      <c r="J7" s="64">
        <v>3987</v>
      </c>
    </row>
    <row r="8" spans="2:10" ht="12.5" x14ac:dyDescent="0.25">
      <c r="B8" s="163" t="s">
        <v>69</v>
      </c>
      <c r="C8" s="66">
        <v>216</v>
      </c>
      <c r="D8" s="66">
        <v>225</v>
      </c>
      <c r="E8" s="66">
        <v>230</v>
      </c>
      <c r="F8" s="66">
        <v>232</v>
      </c>
      <c r="G8" s="77">
        <v>225</v>
      </c>
      <c r="H8" s="66">
        <v>213</v>
      </c>
      <c r="I8" s="66">
        <v>211</v>
      </c>
      <c r="J8" s="66">
        <v>210</v>
      </c>
    </row>
    <row r="9" spans="2:10" ht="10.5" x14ac:dyDescent="0.2">
      <c r="B9" s="134" t="s">
        <v>90</v>
      </c>
      <c r="C9" s="66"/>
      <c r="D9" s="66"/>
      <c r="E9" s="66"/>
      <c r="F9" s="66"/>
      <c r="G9" s="77"/>
      <c r="H9" s="66"/>
      <c r="I9" s="66"/>
      <c r="J9" s="66"/>
    </row>
    <row r="10" spans="2:10" ht="11.25" x14ac:dyDescent="0.2">
      <c r="B10" s="131" t="s">
        <v>70</v>
      </c>
      <c r="C10" s="59" t="s">
        <v>34</v>
      </c>
      <c r="D10" s="59">
        <v>90.5</v>
      </c>
      <c r="E10" s="99">
        <v>91</v>
      </c>
      <c r="F10" s="59">
        <v>91.4</v>
      </c>
      <c r="G10" s="59">
        <v>91.6</v>
      </c>
      <c r="H10" s="59">
        <v>91.3</v>
      </c>
      <c r="I10" s="59">
        <v>91.7</v>
      </c>
      <c r="J10" s="59">
        <v>92.1</v>
      </c>
    </row>
    <row r="11" spans="2:10" ht="11.25" x14ac:dyDescent="0.2">
      <c r="B11" s="132" t="s">
        <v>71</v>
      </c>
      <c r="C11" s="59" t="s">
        <v>34</v>
      </c>
      <c r="D11" s="59">
        <v>4.3</v>
      </c>
      <c r="E11" s="59">
        <v>4.2</v>
      </c>
      <c r="F11" s="59">
        <v>4.2</v>
      </c>
      <c r="G11" s="59">
        <v>4.2</v>
      </c>
      <c r="H11" s="59">
        <v>4.5</v>
      </c>
      <c r="I11" s="59">
        <v>4.5</v>
      </c>
      <c r="J11" s="59">
        <v>4.5999999999999996</v>
      </c>
    </row>
    <row r="12" spans="2:10" ht="11.25" x14ac:dyDescent="0.2">
      <c r="B12" s="133" t="s">
        <v>72</v>
      </c>
      <c r="C12" s="60" t="s">
        <v>34</v>
      </c>
      <c r="D12" s="60">
        <v>5.2</v>
      </c>
      <c r="E12" s="60">
        <v>4.8</v>
      </c>
      <c r="F12" s="60">
        <v>4.4000000000000004</v>
      </c>
      <c r="G12" s="60">
        <v>4.2</v>
      </c>
      <c r="H12" s="60">
        <v>4.2</v>
      </c>
      <c r="I12" s="60">
        <v>3.8</v>
      </c>
      <c r="J12" s="60">
        <v>3.2</v>
      </c>
    </row>
    <row r="13" spans="2:10" ht="12.5" x14ac:dyDescent="0.2">
      <c r="B13" s="135" t="s">
        <v>89</v>
      </c>
      <c r="C13" s="60"/>
      <c r="D13" s="60"/>
      <c r="E13" s="60"/>
      <c r="F13" s="60"/>
      <c r="G13" s="60"/>
      <c r="H13" s="60"/>
      <c r="I13" s="60"/>
      <c r="J13" s="60"/>
    </row>
    <row r="14" spans="2:10" ht="11.25" x14ac:dyDescent="0.2">
      <c r="B14" s="164" t="s">
        <v>68</v>
      </c>
      <c r="C14" s="72" t="s">
        <v>3</v>
      </c>
      <c r="D14" s="72" t="s">
        <v>4</v>
      </c>
      <c r="E14" s="72" t="s">
        <v>5</v>
      </c>
      <c r="F14" s="72" t="s">
        <v>41</v>
      </c>
      <c r="G14" s="65">
        <v>-1.4</v>
      </c>
      <c r="H14" s="65">
        <v>-7.5</v>
      </c>
      <c r="I14" s="65">
        <v>-2.9</v>
      </c>
      <c r="J14" s="65">
        <v>-0.3</v>
      </c>
    </row>
    <row r="15" spans="2:10" ht="11.25" x14ac:dyDescent="0.2">
      <c r="B15" s="165" t="s">
        <v>73</v>
      </c>
      <c r="C15" s="72" t="s">
        <v>2</v>
      </c>
      <c r="D15" s="72" t="s">
        <v>6</v>
      </c>
      <c r="E15" s="72" t="s">
        <v>7</v>
      </c>
      <c r="F15" s="72" t="s">
        <v>58</v>
      </c>
      <c r="G15" s="76">
        <v>-1.6</v>
      </c>
      <c r="H15" s="65">
        <v>-7.1</v>
      </c>
      <c r="I15" s="65">
        <v>-2.1</v>
      </c>
      <c r="J15" s="65">
        <v>-0.8</v>
      </c>
    </row>
    <row r="16" spans="2:10" ht="11.25" x14ac:dyDescent="0.2">
      <c r="B16" s="4"/>
      <c r="C16" s="6"/>
      <c r="D16" s="7"/>
      <c r="E16" s="7"/>
      <c r="F16" s="7"/>
      <c r="G16" s="7"/>
      <c r="H16" s="8"/>
    </row>
    <row r="17" spans="2:9" ht="11.25" x14ac:dyDescent="0.2">
      <c r="B17" s="170" t="s">
        <v>88</v>
      </c>
      <c r="C17" s="171"/>
      <c r="D17" s="171"/>
      <c r="E17" s="171"/>
      <c r="F17" s="171"/>
      <c r="G17" s="171"/>
      <c r="H17" s="171"/>
      <c r="I17" s="171"/>
    </row>
    <row r="18" spans="2:9" ht="11.25" x14ac:dyDescent="0.2">
      <c r="B18" s="171"/>
      <c r="C18" s="171"/>
      <c r="D18" s="171"/>
      <c r="E18" s="171"/>
      <c r="F18" s="171"/>
      <c r="G18" s="171"/>
      <c r="H18" s="171"/>
      <c r="I18" s="171"/>
    </row>
    <row r="19" spans="2:9" ht="11.25" x14ac:dyDescent="0.2">
      <c r="B19" s="171"/>
      <c r="C19" s="171"/>
      <c r="D19" s="171"/>
      <c r="E19" s="171"/>
      <c r="F19" s="171"/>
      <c r="G19" s="171"/>
      <c r="H19" s="171"/>
      <c r="I19" s="171"/>
    </row>
    <row r="20" spans="2:9" ht="11.25" x14ac:dyDescent="0.2">
      <c r="B20" s="171"/>
      <c r="C20" s="171"/>
      <c r="D20" s="171"/>
      <c r="E20" s="171"/>
      <c r="F20" s="171"/>
      <c r="G20" s="171"/>
      <c r="H20" s="171"/>
      <c r="I20" s="171"/>
    </row>
    <row r="21" spans="2:9" ht="11.25" x14ac:dyDescent="0.2">
      <c r="B21" s="171"/>
      <c r="C21" s="171"/>
      <c r="D21" s="171"/>
      <c r="E21" s="171"/>
      <c r="F21" s="171"/>
      <c r="G21" s="171"/>
      <c r="H21" s="171"/>
      <c r="I21" s="171"/>
    </row>
    <row r="22" spans="2:9" ht="11.25" x14ac:dyDescent="0.2">
      <c r="B22" s="171"/>
      <c r="C22" s="171"/>
      <c r="D22" s="171"/>
      <c r="E22" s="171"/>
      <c r="F22" s="171"/>
      <c r="G22" s="171"/>
      <c r="H22" s="171"/>
      <c r="I22" s="171"/>
    </row>
    <row r="23" spans="2:9" ht="11.25" x14ac:dyDescent="0.2">
      <c r="B23" s="171"/>
      <c r="C23" s="171"/>
      <c r="D23" s="171"/>
      <c r="E23" s="171"/>
      <c r="F23" s="171"/>
      <c r="G23" s="171"/>
      <c r="H23" s="171"/>
      <c r="I23" s="171"/>
    </row>
    <row r="24" spans="2:9" ht="11.25" x14ac:dyDescent="0.2">
      <c r="B24" s="171"/>
      <c r="C24" s="171"/>
      <c r="D24" s="171"/>
      <c r="E24" s="171"/>
      <c r="F24" s="171"/>
      <c r="G24" s="171"/>
      <c r="H24" s="171"/>
      <c r="I24" s="171"/>
    </row>
    <row r="25" spans="2:9" ht="11.25" x14ac:dyDescent="0.2">
      <c r="B25" s="171"/>
      <c r="C25" s="171"/>
      <c r="D25" s="171"/>
      <c r="E25" s="171"/>
      <c r="F25" s="171"/>
      <c r="G25" s="171"/>
      <c r="H25" s="171"/>
      <c r="I25" s="171"/>
    </row>
    <row r="26" spans="2:9" ht="11.25" x14ac:dyDescent="0.2">
      <c r="B26" s="171"/>
      <c r="C26" s="171"/>
      <c r="D26" s="171"/>
      <c r="E26" s="171"/>
      <c r="F26" s="171"/>
      <c r="G26" s="171"/>
      <c r="H26" s="171"/>
      <c r="I26" s="171"/>
    </row>
    <row r="27" spans="2:9" x14ac:dyDescent="0.2">
      <c r="B27" s="171"/>
      <c r="C27" s="171"/>
      <c r="D27" s="171"/>
      <c r="E27" s="171"/>
      <c r="F27" s="171"/>
      <c r="G27" s="171"/>
      <c r="H27" s="171"/>
      <c r="I27" s="171"/>
    </row>
    <row r="28" spans="2:9" x14ac:dyDescent="0.2">
      <c r="B28" s="171"/>
      <c r="C28" s="171"/>
      <c r="D28" s="171"/>
      <c r="E28" s="171"/>
      <c r="F28" s="171"/>
      <c r="G28" s="171"/>
      <c r="H28" s="171"/>
      <c r="I28" s="171"/>
    </row>
    <row r="29" spans="2:9" x14ac:dyDescent="0.2">
      <c r="B29" s="171"/>
      <c r="C29" s="171"/>
      <c r="D29" s="171"/>
      <c r="E29" s="171"/>
      <c r="F29" s="171"/>
      <c r="G29" s="171"/>
      <c r="H29" s="171"/>
      <c r="I29" s="171"/>
    </row>
    <row r="30" spans="2:9" x14ac:dyDescent="0.2">
      <c r="B30" s="171"/>
      <c r="C30" s="171"/>
      <c r="D30" s="171"/>
      <c r="E30" s="171"/>
      <c r="F30" s="171"/>
      <c r="G30" s="171"/>
      <c r="H30" s="171"/>
      <c r="I30" s="171"/>
    </row>
    <row r="31" spans="2:9" x14ac:dyDescent="0.2">
      <c r="B31" s="171"/>
      <c r="C31" s="171"/>
      <c r="D31" s="171"/>
      <c r="E31" s="171"/>
      <c r="F31" s="171"/>
      <c r="G31" s="171"/>
      <c r="H31" s="171"/>
      <c r="I31" s="171"/>
    </row>
  </sheetData>
  <mergeCells count="1">
    <mergeCell ref="B17:I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S54"/>
  <sheetViews>
    <sheetView workbookViewId="0">
      <selection activeCell="AJ21" sqref="AJ21"/>
    </sheetView>
  </sheetViews>
  <sheetFormatPr baseColWidth="10" defaultColWidth="11.453125" defaultRowHeight="10" x14ac:dyDescent="0.2"/>
  <cols>
    <col min="1" max="1" width="3.453125" style="71" customWidth="1"/>
    <col min="2" max="2" width="24.26953125" style="71" customWidth="1"/>
    <col min="3" max="3" width="8.26953125" style="71" customWidth="1"/>
    <col min="4" max="16384" width="11.453125" style="71"/>
  </cols>
  <sheetData>
    <row r="1" spans="2:45" ht="10.5" x14ac:dyDescent="0.2">
      <c r="B1" s="78" t="s">
        <v>96</v>
      </c>
      <c r="C1" s="78"/>
    </row>
    <row r="2" spans="2:45" x14ac:dyDescent="0.2">
      <c r="AS2" s="190" t="s">
        <v>101</v>
      </c>
    </row>
    <row r="3" spans="2:45" ht="10.5" x14ac:dyDescent="0.25">
      <c r="B3" s="79"/>
      <c r="C3" s="79"/>
      <c r="D3" s="67">
        <v>1980</v>
      </c>
      <c r="E3" s="67">
        <v>1981</v>
      </c>
      <c r="F3" s="67">
        <v>1982</v>
      </c>
      <c r="G3" s="67">
        <v>1983</v>
      </c>
      <c r="H3" s="67">
        <v>1984</v>
      </c>
      <c r="I3" s="67">
        <v>1985</v>
      </c>
      <c r="J3" s="67">
        <v>1986</v>
      </c>
      <c r="K3" s="67">
        <v>1987</v>
      </c>
      <c r="L3" s="67">
        <v>1988</v>
      </c>
      <c r="M3" s="67">
        <v>1989</v>
      </c>
      <c r="N3" s="67">
        <v>1990</v>
      </c>
      <c r="O3" s="67">
        <v>1991</v>
      </c>
      <c r="P3" s="67">
        <v>1992</v>
      </c>
      <c r="Q3" s="67">
        <v>1993</v>
      </c>
      <c r="R3" s="67">
        <v>1994</v>
      </c>
      <c r="S3" s="67">
        <v>1995</v>
      </c>
      <c r="T3" s="67">
        <v>1996</v>
      </c>
      <c r="U3" s="67">
        <v>1997</v>
      </c>
      <c r="V3" s="67">
        <v>1998</v>
      </c>
      <c r="W3" s="67">
        <v>1999</v>
      </c>
      <c r="X3" s="67">
        <v>2000</v>
      </c>
      <c r="Y3" s="67">
        <v>2001</v>
      </c>
      <c r="Z3" s="67">
        <v>2002</v>
      </c>
      <c r="AA3" s="67">
        <v>2003</v>
      </c>
      <c r="AB3" s="67">
        <v>2004</v>
      </c>
      <c r="AC3" s="67">
        <v>2005</v>
      </c>
      <c r="AD3" s="67">
        <v>2006</v>
      </c>
      <c r="AE3" s="67">
        <v>2007</v>
      </c>
      <c r="AF3" s="67">
        <v>2008</v>
      </c>
      <c r="AG3" s="67">
        <v>2009</v>
      </c>
      <c r="AH3" s="67">
        <v>2010</v>
      </c>
      <c r="AI3" s="67">
        <v>2011</v>
      </c>
      <c r="AJ3" s="67">
        <v>2012</v>
      </c>
      <c r="AK3" s="67">
        <v>2013</v>
      </c>
      <c r="AL3" s="67">
        <v>2014</v>
      </c>
      <c r="AM3" s="67">
        <v>2015</v>
      </c>
      <c r="AN3" s="67">
        <v>2016</v>
      </c>
      <c r="AO3" s="67">
        <v>2017</v>
      </c>
      <c r="AP3" s="67">
        <v>2018</v>
      </c>
      <c r="AQ3" s="67">
        <v>2019</v>
      </c>
      <c r="AR3" s="67">
        <v>2020</v>
      </c>
      <c r="AS3" s="151">
        <v>2021</v>
      </c>
    </row>
    <row r="4" spans="2:45" x14ac:dyDescent="0.2">
      <c r="B4" s="173" t="s">
        <v>50</v>
      </c>
      <c r="C4" s="80" t="s">
        <v>31</v>
      </c>
      <c r="D4" s="68">
        <v>2875.9450000000002</v>
      </c>
      <c r="E4" s="68">
        <v>3339.6509999999998</v>
      </c>
      <c r="F4" s="68">
        <v>3617.4270000000001</v>
      </c>
      <c r="G4" s="68">
        <v>3780.1950000000002</v>
      </c>
      <c r="H4" s="68">
        <v>3902.2330000000002</v>
      </c>
      <c r="I4" s="68">
        <v>4030.366</v>
      </c>
      <c r="J4" s="68">
        <v>4121.42</v>
      </c>
      <c r="K4" s="68">
        <v>4192.0320000000002</v>
      </c>
      <c r="L4" s="68">
        <v>4184.9939999999997</v>
      </c>
      <c r="M4" s="68">
        <v>4328.2359999999999</v>
      </c>
      <c r="N4" s="68">
        <v>4469.1980000000003</v>
      </c>
      <c r="O4" s="68">
        <v>4553.8919999999998</v>
      </c>
      <c r="P4" s="68">
        <v>4993.3549999999996</v>
      </c>
      <c r="Q4" s="68">
        <v>5409.0910000000003</v>
      </c>
      <c r="R4" s="68">
        <v>5701.0479999999998</v>
      </c>
      <c r="S4" s="68">
        <v>5905.7749999999996</v>
      </c>
      <c r="T4" s="68">
        <v>6048.0940000000001</v>
      </c>
      <c r="U4" s="68">
        <v>6053.759</v>
      </c>
      <c r="V4" s="68">
        <v>6179.174</v>
      </c>
      <c r="W4" s="68">
        <v>6140.2880000000005</v>
      </c>
      <c r="X4" s="68">
        <v>6128.7280000000001</v>
      </c>
      <c r="Y4" s="68">
        <v>6048.8310000000001</v>
      </c>
      <c r="Z4" s="68">
        <v>6013.8469999999998</v>
      </c>
      <c r="AA4" s="68">
        <v>5921.0230000000001</v>
      </c>
      <c r="AB4" s="68">
        <v>5884.8389999999999</v>
      </c>
      <c r="AC4" s="68">
        <v>5896.7439999999997</v>
      </c>
      <c r="AD4" s="68">
        <v>5748.8829999999998</v>
      </c>
      <c r="AE4" s="68">
        <v>5785.9380000000001</v>
      </c>
      <c r="AF4" s="68">
        <v>6106.1549999999997</v>
      </c>
      <c r="AG4" s="68">
        <v>6119.01</v>
      </c>
      <c r="AH4" s="68">
        <v>6078.6350000000002</v>
      </c>
      <c r="AI4" s="81">
        <v>6158.8980000000001</v>
      </c>
      <c r="AJ4" s="81">
        <v>6174.0730000000003</v>
      </c>
      <c r="AK4" s="81">
        <v>6289.7219999999998</v>
      </c>
      <c r="AL4" s="68">
        <v>6329</v>
      </c>
      <c r="AM4" s="68">
        <v>6304.8639999999996</v>
      </c>
      <c r="AN4" s="68">
        <f>AN6-215.813</f>
        <v>6264.107</v>
      </c>
      <c r="AO4" s="68"/>
      <c r="AP4" s="79"/>
      <c r="AQ4" s="79"/>
      <c r="AR4" s="79"/>
      <c r="AS4" s="152"/>
    </row>
    <row r="5" spans="2:45" x14ac:dyDescent="0.2">
      <c r="B5" s="174"/>
      <c r="C5" s="80" t="s">
        <v>32</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81"/>
      <c r="AJ5" s="81"/>
      <c r="AK5" s="81"/>
      <c r="AL5" s="68"/>
      <c r="AM5" s="68"/>
      <c r="AN5" s="68">
        <v>6435.2659999999996</v>
      </c>
      <c r="AO5" s="68">
        <v>6421.05</v>
      </c>
      <c r="AP5" s="68">
        <f>ROUND(6385947/1000,0)</f>
        <v>6386</v>
      </c>
      <c r="AQ5" s="68">
        <f>ROUND(6322564/1000,0)</f>
        <v>6323</v>
      </c>
      <c r="AR5" s="68">
        <v>6446.6509999999998</v>
      </c>
      <c r="AS5" s="153">
        <v>5861.4380000000001</v>
      </c>
    </row>
    <row r="6" spans="2:45" x14ac:dyDescent="0.2">
      <c r="B6" s="175" t="s">
        <v>49</v>
      </c>
      <c r="C6" s="82" t="s">
        <v>31</v>
      </c>
      <c r="D6" s="68">
        <v>2882.9450000000002</v>
      </c>
      <c r="E6" s="68">
        <v>3350.6509999999998</v>
      </c>
      <c r="F6" s="68">
        <v>3633.4270000000001</v>
      </c>
      <c r="G6" s="68">
        <v>3799.1950000000002</v>
      </c>
      <c r="H6" s="68">
        <v>3902.2330000000002</v>
      </c>
      <c r="I6" s="68">
        <v>4055.366</v>
      </c>
      <c r="J6" s="68">
        <v>4149.42</v>
      </c>
      <c r="K6" s="68">
        <v>4225.0320000000002</v>
      </c>
      <c r="L6" s="68">
        <v>4219.9939999999997</v>
      </c>
      <c r="M6" s="68">
        <v>4367.2359999999999</v>
      </c>
      <c r="N6" s="68">
        <v>4516.1980000000003</v>
      </c>
      <c r="O6" s="68">
        <v>4609.8919999999998</v>
      </c>
      <c r="P6" s="68">
        <v>5059.3549999999996</v>
      </c>
      <c r="Q6" s="68">
        <v>5482.0910000000003</v>
      </c>
      <c r="R6" s="68">
        <v>5786.0479999999998</v>
      </c>
      <c r="S6" s="68">
        <v>5999.7749999999996</v>
      </c>
      <c r="T6" s="68">
        <v>6153.0940000000001</v>
      </c>
      <c r="U6" s="68">
        <v>6168.759</v>
      </c>
      <c r="V6" s="68">
        <v>6304.174</v>
      </c>
      <c r="W6" s="68">
        <v>6273.2880000000005</v>
      </c>
      <c r="X6" s="68">
        <v>6270.7280000000001</v>
      </c>
      <c r="Y6" s="68">
        <v>6198.8310000000001</v>
      </c>
      <c r="Z6" s="68">
        <v>6168.8469999999998</v>
      </c>
      <c r="AA6" s="68">
        <v>6082.0230000000001</v>
      </c>
      <c r="AB6" s="68">
        <v>6051.8389999999999</v>
      </c>
      <c r="AC6" s="68">
        <v>6068.7439999999997</v>
      </c>
      <c r="AD6" s="68">
        <v>5920.8829999999998</v>
      </c>
      <c r="AE6" s="68">
        <v>5959.9380000000001</v>
      </c>
      <c r="AF6" s="68">
        <v>6288.1549999999997</v>
      </c>
      <c r="AG6" s="68">
        <v>6307.01</v>
      </c>
      <c r="AH6" s="68">
        <v>6271.6350000000002</v>
      </c>
      <c r="AI6" s="81">
        <v>6358.4570000000003</v>
      </c>
      <c r="AJ6" s="81">
        <v>6373.8329999999996</v>
      </c>
      <c r="AK6" s="81">
        <v>6495.7730000000001</v>
      </c>
      <c r="AL6" s="68">
        <v>6541</v>
      </c>
      <c r="AM6" s="68">
        <v>6520.1639999999998</v>
      </c>
      <c r="AN6" s="68">
        <v>6479.92</v>
      </c>
      <c r="AO6" s="68"/>
      <c r="AP6" s="68"/>
      <c r="AQ6" s="68"/>
      <c r="AR6" s="68"/>
      <c r="AS6" s="153"/>
    </row>
    <row r="7" spans="2:45" x14ac:dyDescent="0.2">
      <c r="B7" s="176"/>
      <c r="C7" s="82" t="s">
        <v>32</v>
      </c>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81"/>
      <c r="AJ7" s="81"/>
      <c r="AK7" s="81"/>
      <c r="AL7" s="68"/>
      <c r="AM7" s="68"/>
      <c r="AN7" s="68">
        <v>6655.3</v>
      </c>
      <c r="AO7" s="68">
        <v>6641.817</v>
      </c>
      <c r="AP7" s="68">
        <f>ROUND(6606352/1000,0)</f>
        <v>6606</v>
      </c>
      <c r="AQ7" s="68">
        <f>ROUND(6543727/1000,0)</f>
        <v>6544</v>
      </c>
      <c r="AR7" s="68">
        <v>6673.3860000000004</v>
      </c>
      <c r="AS7" s="153">
        <v>6078.1440000000002</v>
      </c>
    </row>
    <row r="8" spans="2:45" x14ac:dyDescent="0.2">
      <c r="B8" s="177" t="s">
        <v>20</v>
      </c>
      <c r="C8" s="80" t="s">
        <v>31</v>
      </c>
      <c r="D8" s="68">
        <v>1694.0730000000001</v>
      </c>
      <c r="E8" s="68">
        <v>1861.2080000000001</v>
      </c>
      <c r="F8" s="68">
        <v>1853.0260000000001</v>
      </c>
      <c r="G8" s="68">
        <v>1743.5329999999999</v>
      </c>
      <c r="H8" s="68">
        <v>1617.32</v>
      </c>
      <c r="I8" s="68">
        <v>1536.1510000000001</v>
      </c>
      <c r="J8" s="68">
        <v>1427.9169999999999</v>
      </c>
      <c r="K8" s="68">
        <v>1362.2560000000001</v>
      </c>
      <c r="L8" s="68">
        <v>1237.73</v>
      </c>
      <c r="M8" s="68">
        <v>1124.261</v>
      </c>
      <c r="N8" s="68">
        <v>1092.8520000000001</v>
      </c>
      <c r="O8" s="68">
        <v>1059.3690000000001</v>
      </c>
      <c r="P8" s="68">
        <v>1045.9090000000001</v>
      </c>
      <c r="Q8" s="68">
        <v>1067.2640000000001</v>
      </c>
      <c r="R8" s="68">
        <v>1101.297</v>
      </c>
      <c r="S8" s="68">
        <v>1135.921</v>
      </c>
      <c r="T8" s="68">
        <v>1152.509</v>
      </c>
      <c r="U8" s="68">
        <v>1170.1189999999999</v>
      </c>
      <c r="V8" s="68">
        <v>1200.7159999999999</v>
      </c>
      <c r="W8" s="68">
        <v>1214.991</v>
      </c>
      <c r="X8" s="68">
        <v>1247.355</v>
      </c>
      <c r="Y8" s="68">
        <v>1246.423</v>
      </c>
      <c r="Z8" s="68">
        <v>1239.7080000000001</v>
      </c>
      <c r="AA8" s="68">
        <v>1223.97</v>
      </c>
      <c r="AB8" s="68">
        <v>1234.3029999999999</v>
      </c>
      <c r="AC8" s="68">
        <v>1254.539</v>
      </c>
      <c r="AD8" s="68">
        <v>1243.866</v>
      </c>
      <c r="AE8" s="68">
        <v>1259.306</v>
      </c>
      <c r="AF8" s="68">
        <v>1343.6949999999999</v>
      </c>
      <c r="AG8" s="68">
        <v>1348.7260000000001</v>
      </c>
      <c r="AH8" s="68">
        <v>1326.8159999999998</v>
      </c>
      <c r="AI8" s="81">
        <v>1323.933</v>
      </c>
      <c r="AJ8" s="81">
        <v>1313.7249999999999</v>
      </c>
      <c r="AK8" s="81">
        <v>1317.357</v>
      </c>
      <c r="AL8" s="68">
        <v>1320.748</v>
      </c>
      <c r="AM8" s="68">
        <v>1299.316</v>
      </c>
      <c r="AN8" s="68">
        <v>1275.98</v>
      </c>
      <c r="AO8" s="68"/>
      <c r="AP8" s="68"/>
      <c r="AQ8" s="68"/>
      <c r="AR8" s="68"/>
      <c r="AS8" s="153"/>
    </row>
    <row r="9" spans="2:45" x14ac:dyDescent="0.2">
      <c r="B9" s="178"/>
      <c r="C9" s="80" t="s">
        <v>32</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81"/>
      <c r="AJ9" s="81"/>
      <c r="AK9" s="81"/>
      <c r="AL9" s="68"/>
      <c r="AM9" s="68"/>
      <c r="AN9" s="68">
        <v>1307.279</v>
      </c>
      <c r="AO9" s="68">
        <v>1281.3889999999999</v>
      </c>
      <c r="AP9" s="68">
        <f>ROUND(1230339/1000,0)</f>
        <v>1230</v>
      </c>
      <c r="AQ9" s="68">
        <f>ROUND(1169616/1000,0)</f>
        <v>1170</v>
      </c>
      <c r="AR9" s="68">
        <v>1129.2660000000001</v>
      </c>
      <c r="AS9" s="153">
        <v>965.16700000000003</v>
      </c>
    </row>
    <row r="10" spans="2:45" x14ac:dyDescent="0.2">
      <c r="B10" s="177" t="s">
        <v>21</v>
      </c>
      <c r="C10" s="80" t="s">
        <v>31</v>
      </c>
      <c r="D10" s="68">
        <v>933.58500000000004</v>
      </c>
      <c r="E10" s="68">
        <v>1022.669</v>
      </c>
      <c r="F10" s="68">
        <v>1084.816</v>
      </c>
      <c r="G10" s="68">
        <v>1098.751</v>
      </c>
      <c r="H10" s="68">
        <v>1102.972</v>
      </c>
      <c r="I10" s="68">
        <v>1079.1410000000001</v>
      </c>
      <c r="J10" s="68">
        <v>1058.2860000000001</v>
      </c>
      <c r="K10" s="68">
        <v>1062.104</v>
      </c>
      <c r="L10" s="68">
        <v>1024.2539999999999</v>
      </c>
      <c r="M10" s="68">
        <v>1008.341</v>
      </c>
      <c r="N10" s="68">
        <v>1042.3900000000001</v>
      </c>
      <c r="O10" s="68">
        <v>1041.67</v>
      </c>
      <c r="P10" s="68">
        <v>1457.383</v>
      </c>
      <c r="Q10" s="68">
        <v>1786.0250000000001</v>
      </c>
      <c r="R10" s="68">
        <v>1956.338</v>
      </c>
      <c r="S10" s="68">
        <v>2068.2539999999999</v>
      </c>
      <c r="T10" s="68">
        <v>2144.9070000000002</v>
      </c>
      <c r="U10" s="68">
        <v>2154.83</v>
      </c>
      <c r="V10" s="68">
        <v>2235.1480000000001</v>
      </c>
      <c r="W10" s="68">
        <v>2226.6559999999999</v>
      </c>
      <c r="X10" s="68">
        <v>2229.1480000000001</v>
      </c>
      <c r="Y10" s="68">
        <v>2200.6460000000002</v>
      </c>
      <c r="Z10" s="68">
        <v>2220.9580000000001</v>
      </c>
      <c r="AA10" s="68">
        <v>2220.623</v>
      </c>
      <c r="AB10" s="68">
        <v>2232.9169999999999</v>
      </c>
      <c r="AC10" s="68">
        <v>2248.998</v>
      </c>
      <c r="AD10" s="68">
        <v>2195.3829999999998</v>
      </c>
      <c r="AE10" s="68">
        <v>2207.1120000000001</v>
      </c>
      <c r="AF10" s="68">
        <v>2331.2750000000001</v>
      </c>
      <c r="AG10" s="68">
        <v>2347.049</v>
      </c>
      <c r="AH10" s="68">
        <v>2331.8830000000003</v>
      </c>
      <c r="AI10" s="81">
        <v>2363.8040000000001</v>
      </c>
      <c r="AJ10" s="81">
        <v>2349.08</v>
      </c>
      <c r="AK10" s="81">
        <v>2405.192</v>
      </c>
      <c r="AL10" s="68">
        <v>2416.6239999999998</v>
      </c>
      <c r="AM10" s="68">
        <v>2402.1480000000001</v>
      </c>
      <c r="AN10" s="68">
        <v>2373.35</v>
      </c>
      <c r="AO10" s="68"/>
      <c r="AP10" s="83"/>
      <c r="AQ10" s="68"/>
      <c r="AR10" s="68"/>
      <c r="AS10" s="153"/>
    </row>
    <row r="11" spans="2:45" x14ac:dyDescent="0.2">
      <c r="B11" s="178"/>
      <c r="C11" s="80" t="s">
        <v>32</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81"/>
      <c r="AJ11" s="81"/>
      <c r="AK11" s="81"/>
      <c r="AL11" s="68"/>
      <c r="AM11" s="68"/>
      <c r="AN11" s="68">
        <v>2464.0990000000002</v>
      </c>
      <c r="AO11" s="68">
        <v>2450.857</v>
      </c>
      <c r="AP11" s="68">
        <f>ROUND(2426875/1000,0)</f>
        <v>2427</v>
      </c>
      <c r="AQ11" s="68">
        <f>ROUND(2417549/1000,0)</f>
        <v>2418</v>
      </c>
      <c r="AR11" s="68">
        <v>2590.6849999999999</v>
      </c>
      <c r="AS11" s="153">
        <v>2369.4319999999998</v>
      </c>
    </row>
    <row r="12" spans="2:45" x14ac:dyDescent="0.2">
      <c r="B12" s="177" t="s">
        <v>22</v>
      </c>
      <c r="C12" s="80" t="s">
        <v>31</v>
      </c>
      <c r="D12" s="68">
        <v>255.28700000000001</v>
      </c>
      <c r="E12" s="68">
        <v>466.774</v>
      </c>
      <c r="F12" s="68">
        <v>695.58500000000004</v>
      </c>
      <c r="G12" s="68">
        <v>956.91100000000006</v>
      </c>
      <c r="H12" s="68">
        <v>1181.941</v>
      </c>
      <c r="I12" s="68">
        <v>1440.0740000000001</v>
      </c>
      <c r="J12" s="68">
        <v>1663.2170000000001</v>
      </c>
      <c r="K12" s="68">
        <v>1800.672</v>
      </c>
      <c r="L12" s="68">
        <v>1958.01</v>
      </c>
      <c r="M12" s="68">
        <v>2234.634</v>
      </c>
      <c r="N12" s="68">
        <v>2380.9560000000001</v>
      </c>
      <c r="O12" s="68">
        <v>2508.8530000000001</v>
      </c>
      <c r="P12" s="68">
        <v>2556.0630000000001</v>
      </c>
      <c r="Q12" s="68">
        <v>2628.8020000000001</v>
      </c>
      <c r="R12" s="68">
        <v>2728.413</v>
      </c>
      <c r="S12" s="68">
        <v>2795.6</v>
      </c>
      <c r="T12" s="68">
        <v>2855.6779999999999</v>
      </c>
      <c r="U12" s="68">
        <v>2843.81</v>
      </c>
      <c r="V12" s="68">
        <v>2868.31</v>
      </c>
      <c r="W12" s="68">
        <v>2831.6410000000001</v>
      </c>
      <c r="X12" s="68">
        <v>2794.2249999999999</v>
      </c>
      <c r="Y12" s="68">
        <v>2751.7620000000002</v>
      </c>
      <c r="Z12" s="68">
        <v>2708.181</v>
      </c>
      <c r="AA12" s="68">
        <v>2637.43</v>
      </c>
      <c r="AB12" s="68">
        <v>2584.6190000000001</v>
      </c>
      <c r="AC12" s="68">
        <v>2565.2069999999999</v>
      </c>
      <c r="AD12" s="68">
        <v>2481.634</v>
      </c>
      <c r="AE12" s="68">
        <v>2493.52</v>
      </c>
      <c r="AF12" s="68">
        <v>2613.1849999999999</v>
      </c>
      <c r="AG12" s="68">
        <v>2611.2350000000001</v>
      </c>
      <c r="AH12" s="68">
        <v>2613.2360000000003</v>
      </c>
      <c r="AI12" s="81">
        <v>2670.72</v>
      </c>
      <c r="AJ12" s="81">
        <v>2711.0279999999998</v>
      </c>
      <c r="AK12" s="81">
        <v>2773.2240000000002</v>
      </c>
      <c r="AL12" s="68">
        <v>2803.529</v>
      </c>
      <c r="AM12" s="68">
        <v>2818.7</v>
      </c>
      <c r="AN12" s="68">
        <v>2830.6</v>
      </c>
      <c r="AO12" s="68"/>
      <c r="AP12" s="83"/>
      <c r="AQ12" s="68"/>
      <c r="AR12" s="68"/>
      <c r="AS12" s="153"/>
    </row>
    <row r="13" spans="2:45" x14ac:dyDescent="0.2">
      <c r="B13" s="178"/>
      <c r="C13" s="80" t="s">
        <v>32</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1"/>
      <c r="AJ13" s="81"/>
      <c r="AK13" s="81"/>
      <c r="AL13" s="68"/>
      <c r="AM13" s="68"/>
      <c r="AN13" s="68">
        <v>2883.922</v>
      </c>
      <c r="AO13" s="68">
        <v>2909.5709999999999</v>
      </c>
      <c r="AP13" s="68">
        <f>ROUND(2949138/1000,0)</f>
        <v>2949</v>
      </c>
      <c r="AQ13" s="68">
        <f>ROUND(2956562/1000,0)</f>
        <v>2957</v>
      </c>
      <c r="AR13" s="68">
        <v>2953.4349999999999</v>
      </c>
      <c r="AS13" s="153">
        <v>2743.5450000000001</v>
      </c>
    </row>
    <row r="14" spans="2:45" x14ac:dyDescent="0.2">
      <c r="B14" s="85"/>
      <c r="C14" s="86"/>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8"/>
      <c r="AJ14" s="88"/>
      <c r="AK14" s="88"/>
      <c r="AL14" s="69"/>
      <c r="AM14" s="69"/>
      <c r="AN14" s="69"/>
      <c r="AO14" s="69"/>
      <c r="AP14" s="89"/>
    </row>
    <row r="15" spans="2:45" x14ac:dyDescent="0.2">
      <c r="B15" s="179" t="s">
        <v>95</v>
      </c>
      <c r="C15" s="180"/>
      <c r="D15" s="180"/>
      <c r="E15" s="180"/>
      <c r="F15" s="180"/>
      <c r="G15" s="180"/>
      <c r="H15" s="180"/>
      <c r="I15" s="180"/>
      <c r="J15" s="180"/>
      <c r="K15" s="180"/>
      <c r="L15" s="180"/>
    </row>
    <row r="16" spans="2:45" x14ac:dyDescent="0.2">
      <c r="B16" s="180"/>
      <c r="C16" s="180"/>
      <c r="D16" s="180"/>
      <c r="E16" s="180"/>
      <c r="F16" s="180"/>
      <c r="G16" s="180"/>
      <c r="H16" s="180"/>
      <c r="I16" s="180"/>
      <c r="J16" s="180"/>
      <c r="K16" s="180"/>
      <c r="L16" s="180"/>
      <c r="Y16" s="90"/>
      <c r="Z16" s="90"/>
      <c r="AA16" s="90"/>
      <c r="AB16" s="90"/>
      <c r="AC16" s="90"/>
      <c r="AD16" s="90"/>
      <c r="AE16" s="90"/>
      <c r="AF16" s="90"/>
      <c r="AG16" s="90"/>
      <c r="AH16" s="90"/>
      <c r="AI16" s="90"/>
      <c r="AJ16" s="90"/>
      <c r="AK16" s="90"/>
      <c r="AM16" s="128"/>
      <c r="AN16" s="128"/>
      <c r="AO16" s="128"/>
      <c r="AP16" s="128"/>
      <c r="AQ16" s="128"/>
      <c r="AR16" s="128"/>
    </row>
    <row r="17" spans="2:44" x14ac:dyDescent="0.2">
      <c r="B17" s="180"/>
      <c r="C17" s="180"/>
      <c r="D17" s="180"/>
      <c r="E17" s="180"/>
      <c r="F17" s="180"/>
      <c r="G17" s="180"/>
      <c r="H17" s="180"/>
      <c r="I17" s="180"/>
      <c r="J17" s="180"/>
      <c r="K17" s="180"/>
      <c r="L17" s="180"/>
      <c r="Y17" s="90"/>
      <c r="Z17" s="90"/>
      <c r="AA17" s="90"/>
      <c r="AB17" s="90"/>
      <c r="AC17" s="90"/>
      <c r="AD17" s="90"/>
      <c r="AE17" s="90"/>
      <c r="AF17" s="90"/>
      <c r="AG17" s="90"/>
      <c r="AH17" s="90"/>
      <c r="AI17" s="90"/>
      <c r="AJ17" s="90"/>
      <c r="AK17" s="90"/>
      <c r="AM17" s="90"/>
      <c r="AO17" s="91"/>
      <c r="AP17" s="91"/>
      <c r="AQ17" s="91"/>
      <c r="AR17" s="91"/>
    </row>
    <row r="18" spans="2:44" x14ac:dyDescent="0.2">
      <c r="B18" s="180"/>
      <c r="C18" s="180"/>
      <c r="D18" s="180"/>
      <c r="E18" s="180"/>
      <c r="F18" s="180"/>
      <c r="G18" s="180"/>
      <c r="H18" s="180"/>
      <c r="I18" s="180"/>
      <c r="J18" s="180"/>
      <c r="K18" s="180"/>
      <c r="L18" s="180"/>
      <c r="M18" s="90"/>
      <c r="N18" s="90"/>
      <c r="O18" s="90"/>
      <c r="P18" s="90"/>
      <c r="Q18" s="90"/>
      <c r="R18" s="90"/>
      <c r="S18" s="90"/>
      <c r="T18" s="90"/>
      <c r="U18" s="90"/>
      <c r="V18" s="90"/>
      <c r="W18" s="90"/>
      <c r="X18" s="90"/>
      <c r="AL18" s="90"/>
      <c r="AQ18" s="98"/>
      <c r="AR18" s="91"/>
    </row>
    <row r="19" spans="2:44" x14ac:dyDescent="0.2">
      <c r="B19" s="180"/>
      <c r="C19" s="180"/>
      <c r="D19" s="180"/>
      <c r="E19" s="180"/>
      <c r="F19" s="180"/>
      <c r="G19" s="180"/>
      <c r="H19" s="180"/>
      <c r="I19" s="180"/>
      <c r="J19" s="180"/>
      <c r="K19" s="180"/>
      <c r="L19" s="180"/>
      <c r="R19" s="92"/>
      <c r="AH19" s="93"/>
      <c r="AI19" s="93"/>
      <c r="AL19" s="90"/>
      <c r="AR19" s="91"/>
    </row>
    <row r="20" spans="2:44" x14ac:dyDescent="0.2">
      <c r="B20" s="180"/>
      <c r="C20" s="180"/>
      <c r="D20" s="180"/>
      <c r="E20" s="180"/>
      <c r="F20" s="180"/>
      <c r="G20" s="180"/>
      <c r="H20" s="180"/>
      <c r="I20" s="180"/>
      <c r="J20" s="180"/>
      <c r="K20" s="180"/>
      <c r="L20" s="180"/>
      <c r="AH20" s="93"/>
      <c r="AI20" s="93"/>
      <c r="AR20" s="128"/>
    </row>
    <row r="21" spans="2:44" x14ac:dyDescent="0.2">
      <c r="B21" s="180"/>
      <c r="C21" s="180"/>
      <c r="D21" s="180"/>
      <c r="E21" s="180"/>
      <c r="F21" s="180"/>
      <c r="G21" s="180"/>
      <c r="H21" s="180"/>
      <c r="I21" s="180"/>
      <c r="J21" s="180"/>
      <c r="K21" s="180"/>
      <c r="L21" s="180"/>
      <c r="AH21" s="93"/>
      <c r="AI21" s="93"/>
      <c r="AR21" s="91"/>
    </row>
    <row r="22" spans="2:44" x14ac:dyDescent="0.2">
      <c r="B22" s="180"/>
      <c r="C22" s="180"/>
      <c r="D22" s="180"/>
      <c r="E22" s="180"/>
      <c r="F22" s="180"/>
      <c r="G22" s="180"/>
      <c r="H22" s="180"/>
      <c r="I22" s="180"/>
      <c r="J22" s="180"/>
      <c r="K22" s="180"/>
      <c r="L22" s="180"/>
      <c r="AH22" s="93"/>
      <c r="AI22" s="93"/>
      <c r="AR22" s="128"/>
    </row>
    <row r="23" spans="2:44" x14ac:dyDescent="0.2">
      <c r="B23" s="180"/>
      <c r="C23" s="180"/>
      <c r="D23" s="180"/>
      <c r="E23" s="180"/>
      <c r="F23" s="180"/>
      <c r="G23" s="180"/>
      <c r="H23" s="180"/>
      <c r="I23" s="180"/>
      <c r="J23" s="180"/>
      <c r="K23" s="180"/>
      <c r="L23" s="180"/>
      <c r="AD23" s="90"/>
      <c r="AH23" s="93"/>
      <c r="AI23" s="87"/>
      <c r="AR23" s="91"/>
    </row>
    <row r="24" spans="2:44" x14ac:dyDescent="0.2">
      <c r="AH24" s="93"/>
      <c r="AI24" s="93"/>
      <c r="AJ24" s="94"/>
      <c r="AR24" s="128"/>
    </row>
    <row r="25" spans="2:44" x14ac:dyDescent="0.2">
      <c r="AH25" s="93"/>
      <c r="AI25" s="93"/>
      <c r="AR25" s="91"/>
    </row>
    <row r="26" spans="2:44" x14ac:dyDescent="0.2">
      <c r="AH26" s="93"/>
      <c r="AI26" s="93"/>
    </row>
    <row r="27" spans="2:44" x14ac:dyDescent="0.2">
      <c r="AH27" s="93"/>
      <c r="AI27" s="93"/>
    </row>
    <row r="28" spans="2:44" x14ac:dyDescent="0.2">
      <c r="AH28" s="93"/>
      <c r="AI28" s="93"/>
    </row>
    <row r="29" spans="2:44" x14ac:dyDescent="0.2">
      <c r="AH29" s="93"/>
      <c r="AI29" s="93"/>
    </row>
    <row r="30" spans="2:44" x14ac:dyDescent="0.2">
      <c r="AH30" s="93"/>
      <c r="AI30" s="93"/>
    </row>
    <row r="31" spans="2:44" x14ac:dyDescent="0.2">
      <c r="AH31" s="93"/>
      <c r="AI31" s="93"/>
    </row>
    <row r="44" spans="3:17" x14ac:dyDescent="0.2">
      <c r="Q44" s="70"/>
    </row>
    <row r="45" spans="3:17" x14ac:dyDescent="0.2">
      <c r="Q45" s="70"/>
    </row>
    <row r="47" spans="3:17" x14ac:dyDescent="0.2">
      <c r="Q47" s="95"/>
    </row>
    <row r="48" spans="3:17" x14ac:dyDescent="0.2">
      <c r="C48" s="172"/>
      <c r="D48" s="172"/>
      <c r="E48" s="172"/>
      <c r="F48" s="172"/>
      <c r="G48" s="172"/>
      <c r="H48" s="172"/>
      <c r="I48" s="172"/>
      <c r="J48" s="172"/>
      <c r="K48" s="172"/>
    </row>
    <row r="49" spans="3:11" ht="14.25" customHeight="1" x14ac:dyDescent="0.2">
      <c r="C49" s="172"/>
      <c r="D49" s="172"/>
      <c r="E49" s="172"/>
      <c r="F49" s="172"/>
      <c r="G49" s="172"/>
      <c r="H49" s="172"/>
      <c r="I49" s="172"/>
      <c r="J49" s="172"/>
      <c r="K49" s="172"/>
    </row>
    <row r="50" spans="3:11" x14ac:dyDescent="0.2">
      <c r="C50" s="172"/>
      <c r="D50" s="172"/>
      <c r="E50" s="172"/>
      <c r="F50" s="172"/>
      <c r="G50" s="172"/>
      <c r="H50" s="172"/>
      <c r="I50" s="172"/>
      <c r="J50" s="172"/>
      <c r="K50" s="172"/>
    </row>
    <row r="51" spans="3:11" x14ac:dyDescent="0.2">
      <c r="C51" s="172"/>
      <c r="D51" s="172"/>
      <c r="E51" s="172"/>
      <c r="F51" s="172"/>
      <c r="G51" s="172"/>
      <c r="H51" s="172"/>
      <c r="I51" s="172"/>
      <c r="J51" s="172"/>
      <c r="K51" s="172"/>
    </row>
    <row r="52" spans="3:11" x14ac:dyDescent="0.2">
      <c r="C52" s="172"/>
      <c r="D52" s="172"/>
      <c r="E52" s="172"/>
      <c r="F52" s="172"/>
      <c r="G52" s="172"/>
      <c r="H52" s="172"/>
      <c r="I52" s="172"/>
      <c r="J52" s="172"/>
      <c r="K52" s="172"/>
    </row>
    <row r="53" spans="3:11" x14ac:dyDescent="0.2">
      <c r="C53" s="172"/>
      <c r="D53" s="172"/>
      <c r="E53" s="172"/>
      <c r="F53" s="172"/>
      <c r="G53" s="172"/>
      <c r="H53" s="172"/>
      <c r="I53" s="172"/>
      <c r="J53" s="172"/>
      <c r="K53" s="172"/>
    </row>
    <row r="54" spans="3:11" x14ac:dyDescent="0.2">
      <c r="C54" s="172"/>
      <c r="D54" s="172"/>
      <c r="E54" s="172"/>
      <c r="F54" s="172"/>
      <c r="G54" s="172"/>
      <c r="H54" s="172"/>
      <c r="I54" s="172"/>
      <c r="J54" s="172"/>
      <c r="K54" s="172"/>
    </row>
  </sheetData>
  <mergeCells count="7">
    <mergeCell ref="C48:K54"/>
    <mergeCell ref="B4:B5"/>
    <mergeCell ref="B6:B7"/>
    <mergeCell ref="B8:B9"/>
    <mergeCell ref="B10:B11"/>
    <mergeCell ref="B12:B13"/>
    <mergeCell ref="B15:L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1"/>
  <sheetViews>
    <sheetView showGridLines="0" topLeftCell="A20" workbookViewId="0">
      <selection activeCell="H2" sqref="H2"/>
    </sheetView>
  </sheetViews>
  <sheetFormatPr baseColWidth="10" defaultColWidth="10.81640625" defaultRowHeight="10" x14ac:dyDescent="0.2"/>
  <cols>
    <col min="1" max="1" width="3.453125" style="9" customWidth="1"/>
    <col min="2" max="2" width="28.453125" style="9" customWidth="1"/>
    <col min="3" max="3" width="30.453125" style="9" customWidth="1"/>
    <col min="4" max="6" width="13.453125" style="9" customWidth="1"/>
    <col min="7" max="7" width="14.1796875" style="9" customWidth="1"/>
    <col min="8" max="8" width="19" style="9" customWidth="1"/>
    <col min="9" max="10" width="13.81640625" style="9" customWidth="1"/>
    <col min="11" max="16384" width="10.81640625" style="9"/>
  </cols>
  <sheetData>
    <row r="1" spans="2:11" ht="10.5" x14ac:dyDescent="0.25">
      <c r="B1" s="185" t="s">
        <v>62</v>
      </c>
      <c r="C1" s="185"/>
      <c r="D1" s="185"/>
      <c r="E1" s="185"/>
      <c r="F1" s="185"/>
      <c r="G1" s="185"/>
      <c r="H1" s="185"/>
    </row>
    <row r="2" spans="2:11" ht="10.5" x14ac:dyDescent="0.25">
      <c r="B2" s="100"/>
      <c r="C2" s="100"/>
      <c r="D2" s="100"/>
      <c r="E2" s="100"/>
      <c r="F2" s="100"/>
      <c r="G2" s="3"/>
      <c r="H2" s="189" t="s">
        <v>81</v>
      </c>
    </row>
    <row r="3" spans="2:11" ht="10.5" x14ac:dyDescent="0.25">
      <c r="B3" s="100"/>
      <c r="C3" s="100"/>
      <c r="D3" s="186" t="s">
        <v>44</v>
      </c>
      <c r="E3" s="186"/>
      <c r="F3" s="186"/>
      <c r="G3" s="186"/>
      <c r="H3" s="187" t="s">
        <v>26</v>
      </c>
    </row>
    <row r="4" spans="2:11" ht="42" customHeight="1" x14ac:dyDescent="0.2">
      <c r="B4" s="188"/>
      <c r="C4" s="188"/>
      <c r="D4" s="17" t="s">
        <v>23</v>
      </c>
      <c r="E4" s="17" t="s">
        <v>24</v>
      </c>
      <c r="F4" s="17" t="s">
        <v>22</v>
      </c>
      <c r="G4" s="103" t="s">
        <v>37</v>
      </c>
      <c r="H4" s="187"/>
    </row>
    <row r="5" spans="2:11" ht="10.5" x14ac:dyDescent="0.2">
      <c r="B5" s="36" t="s">
        <v>48</v>
      </c>
      <c r="C5" s="37"/>
      <c r="D5" s="104">
        <v>1129300</v>
      </c>
      <c r="E5" s="105">
        <v>2590700</v>
      </c>
      <c r="F5" s="106">
        <v>2953400</v>
      </c>
      <c r="G5" s="107">
        <v>6673400</v>
      </c>
      <c r="H5" s="108">
        <v>53811000</v>
      </c>
      <c r="I5" s="97"/>
      <c r="J5" s="34"/>
    </row>
    <row r="6" spans="2:11" ht="12" x14ac:dyDescent="0.2">
      <c r="B6" s="38" t="s">
        <v>27</v>
      </c>
      <c r="C6" s="39"/>
      <c r="D6" s="109">
        <v>3854900</v>
      </c>
      <c r="E6" s="110">
        <v>2815200</v>
      </c>
      <c r="F6" s="111">
        <v>6593500</v>
      </c>
      <c r="G6" s="63">
        <v>13263600</v>
      </c>
      <c r="H6" s="112" t="s">
        <v>19</v>
      </c>
    </row>
    <row r="7" spans="2:11" ht="10.5" x14ac:dyDescent="0.25">
      <c r="B7" s="47" t="s">
        <v>8</v>
      </c>
      <c r="C7" s="48"/>
      <c r="D7" s="113"/>
      <c r="E7" s="114"/>
      <c r="F7" s="115"/>
      <c r="G7" s="116"/>
      <c r="H7" s="117"/>
      <c r="K7" s="54"/>
    </row>
    <row r="8" spans="2:11" x14ac:dyDescent="0.2">
      <c r="B8" s="101" t="s">
        <v>9</v>
      </c>
      <c r="C8" s="102"/>
      <c r="D8" s="118">
        <v>5</v>
      </c>
      <c r="E8" s="57">
        <v>43</v>
      </c>
      <c r="F8" s="119">
        <v>7</v>
      </c>
      <c r="G8" s="59">
        <v>21</v>
      </c>
      <c r="H8" s="112">
        <v>14</v>
      </c>
      <c r="J8" s="55"/>
      <c r="K8" s="54"/>
    </row>
    <row r="9" spans="2:11" x14ac:dyDescent="0.2">
      <c r="B9" s="101" t="s">
        <v>10</v>
      </c>
      <c r="C9" s="102"/>
      <c r="D9" s="118">
        <v>11</v>
      </c>
      <c r="E9" s="57">
        <v>12</v>
      </c>
      <c r="F9" s="119">
        <v>7</v>
      </c>
      <c r="G9" s="59">
        <v>10</v>
      </c>
      <c r="H9" s="112">
        <v>7</v>
      </c>
      <c r="K9" s="54"/>
    </row>
    <row r="10" spans="2:11" x14ac:dyDescent="0.2">
      <c r="B10" s="101" t="s">
        <v>11</v>
      </c>
      <c r="C10" s="102"/>
      <c r="D10" s="118">
        <v>38</v>
      </c>
      <c r="E10" s="57">
        <v>9</v>
      </c>
      <c r="F10" s="119">
        <v>21</v>
      </c>
      <c r="G10" s="59">
        <v>19</v>
      </c>
      <c r="H10" s="112">
        <v>15</v>
      </c>
      <c r="K10" s="54"/>
    </row>
    <row r="11" spans="2:11" x14ac:dyDescent="0.2">
      <c r="B11" s="101" t="s">
        <v>12</v>
      </c>
      <c r="C11" s="102"/>
      <c r="D11" s="118">
        <v>33</v>
      </c>
      <c r="E11" s="57">
        <v>7</v>
      </c>
      <c r="F11" s="119">
        <v>22</v>
      </c>
      <c r="G11" s="59">
        <v>18</v>
      </c>
      <c r="H11" s="112">
        <v>16</v>
      </c>
      <c r="K11" s="54"/>
    </row>
    <row r="12" spans="2:11" x14ac:dyDescent="0.2">
      <c r="B12" s="101" t="s">
        <v>13</v>
      </c>
      <c r="C12" s="102"/>
      <c r="D12" s="118">
        <v>11</v>
      </c>
      <c r="E12" s="57">
        <v>11</v>
      </c>
      <c r="F12" s="119">
        <v>18</v>
      </c>
      <c r="G12" s="59">
        <v>14</v>
      </c>
      <c r="H12" s="112">
        <v>16</v>
      </c>
      <c r="K12" s="54"/>
    </row>
    <row r="13" spans="2:11" x14ac:dyDescent="0.2">
      <c r="B13" s="49" t="s">
        <v>14</v>
      </c>
      <c r="C13" s="50"/>
      <c r="D13" s="118">
        <v>2</v>
      </c>
      <c r="E13" s="57">
        <v>18</v>
      </c>
      <c r="F13" s="119">
        <v>25</v>
      </c>
      <c r="G13" s="59">
        <v>18</v>
      </c>
      <c r="H13" s="112">
        <v>32</v>
      </c>
    </row>
    <row r="14" spans="2:11" ht="12.5" x14ac:dyDescent="0.25">
      <c r="B14" s="40" t="s">
        <v>28</v>
      </c>
      <c r="C14" s="41"/>
      <c r="D14" s="113"/>
      <c r="E14" s="114"/>
      <c r="F14" s="115"/>
      <c r="G14" s="116"/>
      <c r="H14" s="117"/>
      <c r="K14" s="54"/>
    </row>
    <row r="15" spans="2:11" x14ac:dyDescent="0.2">
      <c r="B15" s="101" t="s">
        <v>38</v>
      </c>
      <c r="C15" s="102"/>
      <c r="D15" s="118">
        <v>56</v>
      </c>
      <c r="E15" s="57">
        <v>92</v>
      </c>
      <c r="F15" s="119">
        <v>74</v>
      </c>
      <c r="G15" s="59">
        <v>78</v>
      </c>
      <c r="H15" s="112">
        <v>48</v>
      </c>
      <c r="J15" s="54"/>
      <c r="K15" s="54"/>
    </row>
    <row r="16" spans="2:11" ht="12" x14ac:dyDescent="0.2">
      <c r="B16" s="182" t="s">
        <v>82</v>
      </c>
      <c r="C16" s="183"/>
      <c r="D16" s="118">
        <v>0</v>
      </c>
      <c r="E16" s="57">
        <v>43</v>
      </c>
      <c r="F16" s="119">
        <v>21</v>
      </c>
      <c r="G16" s="59">
        <v>26</v>
      </c>
      <c r="H16" s="112">
        <v>17</v>
      </c>
      <c r="K16" s="54"/>
    </row>
    <row r="17" spans="2:11" ht="12" x14ac:dyDescent="0.2">
      <c r="B17" s="182" t="s">
        <v>83</v>
      </c>
      <c r="C17" s="183"/>
      <c r="D17" s="118">
        <v>0</v>
      </c>
      <c r="E17" s="57">
        <v>48</v>
      </c>
      <c r="F17" s="119">
        <v>28</v>
      </c>
      <c r="G17" s="59">
        <v>31</v>
      </c>
      <c r="H17" s="112">
        <v>22</v>
      </c>
      <c r="K17" s="54"/>
    </row>
    <row r="18" spans="2:11" ht="12" x14ac:dyDescent="0.2">
      <c r="B18" s="182" t="s">
        <v>84</v>
      </c>
      <c r="C18" s="183"/>
      <c r="D18" s="118">
        <v>56</v>
      </c>
      <c r="E18" s="57">
        <v>0</v>
      </c>
      <c r="F18" s="119">
        <v>25</v>
      </c>
      <c r="G18" s="59">
        <v>21</v>
      </c>
      <c r="H18" s="112">
        <v>10</v>
      </c>
      <c r="I18" s="96"/>
      <c r="K18" s="54"/>
    </row>
    <row r="19" spans="2:11" x14ac:dyDescent="0.2">
      <c r="B19" s="38" t="s">
        <v>39</v>
      </c>
      <c r="C19" s="42"/>
      <c r="D19" s="118">
        <v>44</v>
      </c>
      <c r="E19" s="57">
        <v>8</v>
      </c>
      <c r="F19" s="119">
        <v>26</v>
      </c>
      <c r="G19" s="59">
        <v>22</v>
      </c>
      <c r="H19" s="112">
        <v>52</v>
      </c>
      <c r="K19" s="54"/>
    </row>
    <row r="20" spans="2:11" ht="12" x14ac:dyDescent="0.2">
      <c r="B20" s="182" t="s">
        <v>85</v>
      </c>
      <c r="C20" s="183"/>
      <c r="D20" s="118">
        <v>2</v>
      </c>
      <c r="E20" s="57">
        <v>8</v>
      </c>
      <c r="F20" s="119">
        <v>6</v>
      </c>
      <c r="G20" s="59">
        <v>6</v>
      </c>
      <c r="H20" s="112">
        <v>26</v>
      </c>
      <c r="K20" s="54"/>
    </row>
    <row r="21" spans="2:11" ht="12" x14ac:dyDescent="0.2">
      <c r="B21" s="182" t="s">
        <v>86</v>
      </c>
      <c r="C21" s="183"/>
      <c r="D21" s="120">
        <v>42</v>
      </c>
      <c r="E21" s="58">
        <v>0</v>
      </c>
      <c r="F21" s="121">
        <v>20</v>
      </c>
      <c r="G21" s="60">
        <v>16</v>
      </c>
      <c r="H21" s="122">
        <v>26</v>
      </c>
    </row>
    <row r="22" spans="2:11" ht="12.5" x14ac:dyDescent="0.25">
      <c r="B22" s="51" t="s">
        <v>29</v>
      </c>
      <c r="C22" s="52"/>
      <c r="D22" s="123"/>
      <c r="E22" s="124"/>
      <c r="F22" s="125"/>
      <c r="G22" s="126"/>
      <c r="H22" s="127"/>
    </row>
    <row r="23" spans="2:11" x14ac:dyDescent="0.2">
      <c r="B23" s="43" t="s">
        <v>16</v>
      </c>
      <c r="C23" s="44"/>
      <c r="D23" s="118">
        <v>86</v>
      </c>
      <c r="E23" s="57">
        <v>91</v>
      </c>
      <c r="F23" s="119">
        <v>89</v>
      </c>
      <c r="G23" s="59">
        <v>89</v>
      </c>
      <c r="H23" s="129" t="s">
        <v>64</v>
      </c>
    </row>
    <row r="24" spans="2:11" x14ac:dyDescent="0.2">
      <c r="B24" s="43" t="s">
        <v>17</v>
      </c>
      <c r="C24" s="44"/>
      <c r="D24" s="118">
        <v>14</v>
      </c>
      <c r="E24" s="57">
        <v>2</v>
      </c>
      <c r="F24" s="119">
        <v>2</v>
      </c>
      <c r="G24" s="59">
        <v>4</v>
      </c>
      <c r="H24" s="129" t="s">
        <v>65</v>
      </c>
    </row>
    <row r="25" spans="2:11" x14ac:dyDescent="0.2">
      <c r="B25" s="43" t="s">
        <v>15</v>
      </c>
      <c r="C25" s="44"/>
      <c r="D25" s="118" t="s">
        <v>19</v>
      </c>
      <c r="E25" s="57" t="s">
        <v>19</v>
      </c>
      <c r="F25" s="119" t="s">
        <v>19</v>
      </c>
      <c r="G25" s="59" t="s">
        <v>19</v>
      </c>
      <c r="H25" s="129" t="s">
        <v>66</v>
      </c>
    </row>
    <row r="26" spans="2:11" x14ac:dyDescent="0.2">
      <c r="B26" s="43" t="s">
        <v>45</v>
      </c>
      <c r="C26" s="44"/>
      <c r="D26" s="118">
        <v>0</v>
      </c>
      <c r="E26" s="57">
        <v>7</v>
      </c>
      <c r="F26" s="119">
        <v>9</v>
      </c>
      <c r="G26" s="59">
        <v>7</v>
      </c>
      <c r="H26" s="129" t="s">
        <v>34</v>
      </c>
    </row>
    <row r="27" spans="2:11" x14ac:dyDescent="0.2">
      <c r="B27" s="53" t="s">
        <v>18</v>
      </c>
      <c r="C27" s="56"/>
      <c r="D27" s="120" t="s">
        <v>19</v>
      </c>
      <c r="E27" s="58" t="s">
        <v>19</v>
      </c>
      <c r="F27" s="121" t="s">
        <v>19</v>
      </c>
      <c r="G27" s="60" t="s">
        <v>19</v>
      </c>
      <c r="H27" s="130" t="s">
        <v>67</v>
      </c>
    </row>
    <row r="28" spans="2:11" ht="12.5" x14ac:dyDescent="0.25">
      <c r="B28" s="45" t="s">
        <v>30</v>
      </c>
      <c r="C28" s="46" t="s">
        <v>25</v>
      </c>
      <c r="D28" s="136">
        <v>1</v>
      </c>
      <c r="E28" s="137">
        <v>34</v>
      </c>
      <c r="F28" s="138">
        <v>5</v>
      </c>
      <c r="G28" s="139">
        <v>15</v>
      </c>
      <c r="H28" s="122">
        <v>9</v>
      </c>
    </row>
    <row r="29" spans="2:11" x14ac:dyDescent="0.2">
      <c r="B29" s="184"/>
      <c r="C29" s="184"/>
      <c r="D29" s="184"/>
      <c r="E29" s="184"/>
      <c r="F29" s="184"/>
      <c r="G29" s="184"/>
      <c r="H29" s="184"/>
    </row>
    <row r="30" spans="2:11" ht="18" customHeight="1" x14ac:dyDescent="0.2">
      <c r="B30" s="181" t="s">
        <v>97</v>
      </c>
      <c r="C30" s="181"/>
      <c r="D30" s="181"/>
      <c r="E30" s="181"/>
      <c r="F30" s="181"/>
      <c r="G30" s="181"/>
      <c r="H30" s="181"/>
    </row>
    <row r="31" spans="2:11" ht="113.25" customHeight="1" x14ac:dyDescent="0.2">
      <c r="B31" s="181"/>
      <c r="C31" s="181"/>
      <c r="D31" s="181"/>
      <c r="E31" s="181"/>
      <c r="F31" s="181"/>
      <c r="G31" s="181"/>
      <c r="H31" s="181"/>
    </row>
  </sheetData>
  <mergeCells count="11">
    <mergeCell ref="B17:C17"/>
    <mergeCell ref="B1:H1"/>
    <mergeCell ref="D3:G3"/>
    <mergeCell ref="H3:H4"/>
    <mergeCell ref="B4:C4"/>
    <mergeCell ref="B16:C16"/>
    <mergeCell ref="B30:H31"/>
    <mergeCell ref="B18:C18"/>
    <mergeCell ref="B20:C20"/>
    <mergeCell ref="B21:C21"/>
    <mergeCell ref="B29:H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showGridLines="0" tabSelected="1" workbookViewId="0"/>
  </sheetViews>
  <sheetFormatPr baseColWidth="10" defaultColWidth="10.81640625" defaultRowHeight="10" x14ac:dyDescent="0.2"/>
  <cols>
    <col min="1" max="1" width="3.453125" style="9" customWidth="1"/>
    <col min="2" max="2" width="46.1796875" style="9" customWidth="1"/>
    <col min="3" max="16384" width="10.81640625" style="9"/>
  </cols>
  <sheetData>
    <row r="1" spans="2:14" ht="10.5" x14ac:dyDescent="0.2">
      <c r="B1" s="33" t="s">
        <v>51</v>
      </c>
      <c r="C1" s="1"/>
      <c r="D1" s="1"/>
      <c r="E1" s="1"/>
      <c r="F1" s="1"/>
      <c r="G1" s="1"/>
      <c r="H1" s="1"/>
      <c r="I1" s="1"/>
      <c r="J1" s="1"/>
    </row>
    <row r="2" spans="2:14" ht="10.5" x14ac:dyDescent="0.2">
      <c r="B2" s="33"/>
      <c r="C2" s="1"/>
      <c r="D2" s="1"/>
      <c r="E2" s="1"/>
      <c r="F2" s="1"/>
      <c r="G2" s="1"/>
      <c r="H2" s="1"/>
      <c r="I2" s="1"/>
      <c r="J2" s="1"/>
    </row>
    <row r="3" spans="2:14" ht="11.25" x14ac:dyDescent="0.2">
      <c r="B3" s="4"/>
      <c r="C3" s="17">
        <v>2009</v>
      </c>
      <c r="D3" s="17">
        <v>2010</v>
      </c>
      <c r="E3" s="17">
        <v>2011</v>
      </c>
      <c r="F3" s="17">
        <v>2012</v>
      </c>
      <c r="G3" s="17">
        <v>2013</v>
      </c>
      <c r="H3" s="17">
        <v>2014</v>
      </c>
      <c r="I3" s="17">
        <v>2015</v>
      </c>
      <c r="J3" s="32">
        <v>2016</v>
      </c>
      <c r="K3" s="20" t="s">
        <v>36</v>
      </c>
      <c r="L3" s="21" t="s">
        <v>40</v>
      </c>
      <c r="M3" s="73" t="s">
        <v>52</v>
      </c>
      <c r="N3" s="73" t="s">
        <v>63</v>
      </c>
    </row>
    <row r="4" spans="2:14" ht="10.5" x14ac:dyDescent="0.25">
      <c r="B4" s="166" t="s">
        <v>77</v>
      </c>
      <c r="C4" s="10">
        <v>15668</v>
      </c>
      <c r="D4" s="10">
        <v>15933</v>
      </c>
      <c r="E4" s="10">
        <v>16368.15</v>
      </c>
      <c r="F4" s="10">
        <v>16757.039000000001</v>
      </c>
      <c r="G4" s="10">
        <v>17406</v>
      </c>
      <c r="H4" s="10">
        <v>17700</v>
      </c>
      <c r="I4" s="10">
        <v>18003</v>
      </c>
      <c r="J4" s="11">
        <v>18057.983996999999</v>
      </c>
      <c r="K4" s="22">
        <v>17988</v>
      </c>
      <c r="L4" s="23">
        <v>16945</v>
      </c>
      <c r="M4" s="23">
        <v>16641</v>
      </c>
      <c r="N4" s="23">
        <v>16674</v>
      </c>
    </row>
    <row r="5" spans="2:14" ht="11.25" x14ac:dyDescent="0.2">
      <c r="B5" s="131" t="s">
        <v>78</v>
      </c>
      <c r="C5" s="12">
        <v>6719</v>
      </c>
      <c r="D5" s="12">
        <v>6868</v>
      </c>
      <c r="E5" s="12">
        <v>7144</v>
      </c>
      <c r="F5" s="12">
        <v>7415</v>
      </c>
      <c r="G5" s="12">
        <v>7767</v>
      </c>
      <c r="H5" s="12">
        <v>7988</v>
      </c>
      <c r="I5" s="12">
        <v>8220</v>
      </c>
      <c r="J5" s="13">
        <v>8363.8117003499992</v>
      </c>
      <c r="K5" s="24">
        <v>8429.8828279999998</v>
      </c>
      <c r="L5" s="25">
        <v>7639.4855289999996</v>
      </c>
      <c r="M5" s="25">
        <v>7568</v>
      </c>
      <c r="N5" s="25">
        <v>7291</v>
      </c>
    </row>
    <row r="6" spans="2:14" ht="11.25" x14ac:dyDescent="0.2">
      <c r="B6" s="132" t="s">
        <v>79</v>
      </c>
      <c r="C6" s="12">
        <v>4850</v>
      </c>
      <c r="D6" s="12">
        <v>4914</v>
      </c>
      <c r="E6" s="12">
        <v>5007</v>
      </c>
      <c r="F6" s="12">
        <v>5093</v>
      </c>
      <c r="G6" s="12">
        <v>5267</v>
      </c>
      <c r="H6" s="12">
        <v>5272</v>
      </c>
      <c r="I6" s="12">
        <v>5327</v>
      </c>
      <c r="J6" s="13">
        <v>5291.69131199</v>
      </c>
      <c r="K6" s="24">
        <v>5211.6730729999999</v>
      </c>
      <c r="L6" s="25">
        <v>5100.0794980000001</v>
      </c>
      <c r="M6" s="25">
        <v>5040</v>
      </c>
      <c r="N6" s="25">
        <v>5395</v>
      </c>
    </row>
    <row r="7" spans="2:14" ht="11.25" x14ac:dyDescent="0.2">
      <c r="B7" s="133" t="s">
        <v>80</v>
      </c>
      <c r="C7" s="12">
        <v>4099</v>
      </c>
      <c r="D7" s="12">
        <v>4151</v>
      </c>
      <c r="E7" s="12">
        <v>4217</v>
      </c>
      <c r="F7" s="12">
        <v>4249</v>
      </c>
      <c r="G7" s="12">
        <v>4372</v>
      </c>
      <c r="H7" s="12">
        <v>4440</v>
      </c>
      <c r="I7" s="12">
        <v>4456</v>
      </c>
      <c r="J7" s="13">
        <v>4402.4809846099997</v>
      </c>
      <c r="K7" s="24">
        <v>4346.5980639999998</v>
      </c>
      <c r="L7" s="25">
        <v>4205.4545959999996</v>
      </c>
      <c r="M7" s="25">
        <v>4033</v>
      </c>
      <c r="N7" s="25">
        <v>3987</v>
      </c>
    </row>
    <row r="8" spans="2:14" ht="12.5" x14ac:dyDescent="0.25">
      <c r="B8" s="163" t="s">
        <v>69</v>
      </c>
      <c r="C8" s="16">
        <v>207.01832828339684</v>
      </c>
      <c r="D8" s="16">
        <v>211.10673430879936</v>
      </c>
      <c r="E8" s="16">
        <v>215.99311425329299</v>
      </c>
      <c r="F8" s="16">
        <v>219.35988585824654</v>
      </c>
      <c r="G8" s="16">
        <v>225.42624676411151</v>
      </c>
      <c r="H8" s="16">
        <v>226.30146162360637</v>
      </c>
      <c r="I8" s="16">
        <v>229.75182361920699</v>
      </c>
      <c r="J8" s="75">
        <v>232</v>
      </c>
      <c r="K8" s="28">
        <v>225.4954073174388</v>
      </c>
      <c r="L8" s="29">
        <v>213.20549408602307</v>
      </c>
      <c r="M8" s="75">
        <v>211</v>
      </c>
      <c r="N8" s="75">
        <v>210</v>
      </c>
    </row>
    <row r="9" spans="2:14" ht="10.5" x14ac:dyDescent="0.2">
      <c r="B9" s="134" t="s">
        <v>90</v>
      </c>
      <c r="C9" s="17"/>
      <c r="D9" s="17"/>
      <c r="E9" s="14"/>
      <c r="F9" s="18"/>
      <c r="G9" s="18"/>
      <c r="H9" s="18"/>
      <c r="I9" s="14"/>
      <c r="J9" s="35"/>
      <c r="K9" s="30"/>
      <c r="L9" s="27"/>
      <c r="M9" s="74"/>
      <c r="N9" s="74"/>
    </row>
    <row r="10" spans="2:14" ht="11.25" x14ac:dyDescent="0.2">
      <c r="B10" s="131" t="s">
        <v>70</v>
      </c>
      <c r="C10" s="17" t="s">
        <v>34</v>
      </c>
      <c r="D10" s="17" t="s">
        <v>34</v>
      </c>
      <c r="E10" s="17" t="s">
        <v>34</v>
      </c>
      <c r="F10" s="17" t="s">
        <v>34</v>
      </c>
      <c r="G10" s="18">
        <v>90.497863331088354</v>
      </c>
      <c r="H10" s="18">
        <v>90.69637698941095</v>
      </c>
      <c r="I10" s="18">
        <v>91.002032793143414</v>
      </c>
      <c r="J10" s="19">
        <v>91.364148170444906</v>
      </c>
      <c r="K10" s="31">
        <v>91.608779130000002</v>
      </c>
      <c r="L10" s="27">
        <v>91.337056208815298</v>
      </c>
      <c r="M10" s="74">
        <v>91.7</v>
      </c>
      <c r="N10" s="74">
        <v>92.1</v>
      </c>
    </row>
    <row r="11" spans="2:14" ht="11.25" x14ac:dyDescent="0.2">
      <c r="B11" s="132" t="s">
        <v>71</v>
      </c>
      <c r="C11" s="17" t="s">
        <v>34</v>
      </c>
      <c r="D11" s="17" t="s">
        <v>34</v>
      </c>
      <c r="E11" s="17" t="s">
        <v>34</v>
      </c>
      <c r="F11" s="17" t="s">
        <v>34</v>
      </c>
      <c r="G11" s="18">
        <v>4.2531813659692528</v>
      </c>
      <c r="H11" s="18">
        <v>4.2628058683491368</v>
      </c>
      <c r="I11" s="18">
        <v>4.1820380952016167</v>
      </c>
      <c r="J11" s="19">
        <v>4.1913210360863697</v>
      </c>
      <c r="K11" s="31">
        <v>4.234957734</v>
      </c>
      <c r="L11" s="27">
        <v>4.5011107707537734</v>
      </c>
      <c r="M11" s="74">
        <v>4.5</v>
      </c>
      <c r="N11" s="74">
        <v>4.5999999999999996</v>
      </c>
    </row>
    <row r="12" spans="2:14" ht="11.25" x14ac:dyDescent="0.2">
      <c r="B12" s="133" t="s">
        <v>72</v>
      </c>
      <c r="C12" s="17" t="s">
        <v>34</v>
      </c>
      <c r="D12" s="17" t="s">
        <v>34</v>
      </c>
      <c r="E12" s="17" t="s">
        <v>34</v>
      </c>
      <c r="F12" s="17" t="s">
        <v>34</v>
      </c>
      <c r="G12" s="18">
        <v>5.248955302942373</v>
      </c>
      <c r="H12" s="18">
        <v>5.0408171422399155</v>
      </c>
      <c r="I12" s="18">
        <v>4.8159291116549419</v>
      </c>
      <c r="J12" s="19">
        <v>4.4445307934687355</v>
      </c>
      <c r="K12" s="31">
        <v>4.1562631330000004</v>
      </c>
      <c r="L12" s="27">
        <v>4.1618330204309233</v>
      </c>
      <c r="M12" s="74">
        <v>3.8</v>
      </c>
      <c r="N12" s="74">
        <v>3.2</v>
      </c>
    </row>
    <row r="13" spans="2:14" ht="12.5" x14ac:dyDescent="0.2">
      <c r="B13" s="135" t="s">
        <v>89</v>
      </c>
      <c r="C13" s="17"/>
      <c r="D13" s="17"/>
      <c r="E13" s="17"/>
      <c r="F13" s="17"/>
      <c r="G13" s="17"/>
      <c r="H13" s="17"/>
      <c r="I13" s="17"/>
      <c r="J13" s="32"/>
      <c r="K13" s="20"/>
      <c r="L13" s="21"/>
      <c r="M13" s="73"/>
      <c r="N13" s="73"/>
    </row>
    <row r="14" spans="2:14" ht="11.25" x14ac:dyDescent="0.2">
      <c r="B14" s="164" t="s">
        <v>68</v>
      </c>
      <c r="C14" s="14" t="s">
        <v>1</v>
      </c>
      <c r="D14" s="14" t="s">
        <v>2</v>
      </c>
      <c r="E14" s="14" t="s">
        <v>3</v>
      </c>
      <c r="F14" s="14" t="s">
        <v>42</v>
      </c>
      <c r="G14" s="14" t="s">
        <v>4</v>
      </c>
      <c r="H14" s="14" t="s">
        <v>43</v>
      </c>
      <c r="I14" s="14" t="s">
        <v>5</v>
      </c>
      <c r="J14" s="15" t="s">
        <v>41</v>
      </c>
      <c r="K14" s="26" t="s">
        <v>33</v>
      </c>
      <c r="L14" s="27">
        <v>-7.5</v>
      </c>
      <c r="M14" s="74">
        <v>-2.9</v>
      </c>
      <c r="N14" s="74">
        <v>-0.3</v>
      </c>
    </row>
    <row r="15" spans="2:14" ht="11.25" x14ac:dyDescent="0.2">
      <c r="B15" s="165" t="s">
        <v>73</v>
      </c>
      <c r="C15" s="17">
        <v>-0.4</v>
      </c>
      <c r="D15" s="17" t="s">
        <v>42</v>
      </c>
      <c r="E15" s="14" t="s">
        <v>2</v>
      </c>
      <c r="F15" s="18">
        <v>-0.38797394125670998</v>
      </c>
      <c r="G15" s="18" t="s">
        <v>6</v>
      </c>
      <c r="H15" s="18">
        <v>-0.11389322953537742</v>
      </c>
      <c r="I15" s="14" t="s">
        <v>7</v>
      </c>
      <c r="J15" s="35" t="s">
        <v>58</v>
      </c>
      <c r="K15" s="30">
        <v>-1.6</v>
      </c>
      <c r="L15" s="27">
        <v>-7.1</v>
      </c>
      <c r="M15" s="74">
        <v>-2.1</v>
      </c>
      <c r="N15" s="74">
        <v>-0.8</v>
      </c>
    </row>
    <row r="16" spans="2:14" ht="11.25" x14ac:dyDescent="0.2">
      <c r="B16" s="158"/>
      <c r="C16" s="6"/>
      <c r="D16" s="6"/>
      <c r="E16" s="159"/>
      <c r="F16" s="7"/>
      <c r="G16" s="7"/>
      <c r="H16" s="7"/>
      <c r="I16" s="159"/>
      <c r="J16" s="160"/>
      <c r="K16" s="6"/>
      <c r="L16" s="8"/>
      <c r="M16" s="161"/>
      <c r="N16" s="161"/>
    </row>
    <row r="17" spans="2:2" ht="11.25" x14ac:dyDescent="0.2">
      <c r="B17" s="4" t="s">
        <v>35</v>
      </c>
    </row>
    <row r="18" spans="2:2" ht="11.25" x14ac:dyDescent="0.2">
      <c r="B18" s="9" t="s">
        <v>60</v>
      </c>
    </row>
    <row r="19" spans="2:2" ht="11.25" x14ac:dyDescent="0.2">
      <c r="B19" s="1" t="s">
        <v>59</v>
      </c>
    </row>
    <row r="20" spans="2:2" ht="11.25" x14ac:dyDescent="0.2">
      <c r="B20" s="5" t="s">
        <v>74</v>
      </c>
    </row>
    <row r="21" spans="2:2" ht="11.25" x14ac:dyDescent="0.2">
      <c r="B21" s="9" t="s">
        <v>75</v>
      </c>
    </row>
    <row r="22" spans="2:2" ht="10.5" x14ac:dyDescent="0.25">
      <c r="B22" s="4" t="s">
        <v>87</v>
      </c>
    </row>
    <row r="23" spans="2:2" ht="10.5" x14ac:dyDescent="0.25">
      <c r="B23" s="2" t="s">
        <v>46</v>
      </c>
    </row>
    <row r="24" spans="2:2" ht="10.5" x14ac:dyDescent="0.25">
      <c r="B24" s="2" t="s">
        <v>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1</vt:lpstr>
      <vt:lpstr>Tableau 1 </vt:lpstr>
      <vt:lpstr>Graphique 2</vt:lpstr>
      <vt:lpstr>Tableau 2 </vt:lpstr>
      <vt:lpstr>Tableau complémentaire</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2018-04-19T07:26:35Z</dcterms:created>
  <dcterms:modified xsi:type="dcterms:W3CDTF">2022-09-22T14:19:36Z</dcterms:modified>
</cp:coreProperties>
</file>