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I:\BPC\01_PUBLICATIONS\• Etudes et Résultats\ER IVG 03-08\6-Mise en ligne\"/>
    </mc:Choice>
  </mc:AlternateContent>
  <bookViews>
    <workbookView xWindow="3540" yWindow="3615" windowWidth="29715" windowHeight="22425" activeTab="1"/>
  </bookViews>
  <sheets>
    <sheet name="Tableau 1" sheetId="1" r:id="rId1"/>
    <sheet name="Graphique 1" sheetId="33" r:id="rId2"/>
    <sheet name="graphique 2" sheetId="6" r:id="rId3"/>
    <sheet name="graphique 3" sheetId="38" r:id="rId4"/>
    <sheet name="graphique 4" sheetId="30" r:id="rId5"/>
    <sheet name="graphique 5" sheetId="39" r:id="rId6"/>
    <sheet name="Graphique 6" sheetId="25" r:id="rId7"/>
    <sheet name="Graphique 7" sheetId="35" r:id="rId8"/>
    <sheet name="Carte 1" sheetId="28" r:id="rId9"/>
    <sheet name="Carte 2" sheetId="37" r:id="rId10"/>
    <sheet name="Tableau complémentaire A" sheetId="36" r:id="rId11"/>
  </sheets>
  <definedNames>
    <definedName name="_xlnm.Print_Area" localSheetId="0">'Tableau 1'!#REF!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8" i="25" l="1"/>
  <c r="J27" i="25"/>
  <c r="J26" i="25"/>
  <c r="L28" i="25"/>
  <c r="D10" i="35" l="1"/>
  <c r="D15" i="35" s="1"/>
  <c r="E10" i="35"/>
  <c r="E15" i="35" s="1"/>
  <c r="D11" i="35"/>
  <c r="E11" i="35"/>
  <c r="C11" i="35"/>
  <c r="C10" i="35"/>
  <c r="C16" i="35" s="1"/>
  <c r="M27" i="25"/>
  <c r="N27" i="25" s="1"/>
  <c r="M26" i="25"/>
  <c r="N26" i="25" s="1"/>
  <c r="E18" i="35" l="1"/>
  <c r="E17" i="35"/>
  <c r="E19" i="35"/>
  <c r="E16" i="35"/>
  <c r="E14" i="35"/>
  <c r="D17" i="35"/>
  <c r="D16" i="35"/>
  <c r="D14" i="35"/>
  <c r="D18" i="35"/>
  <c r="D19" i="35"/>
  <c r="C15" i="35"/>
  <c r="C14" i="35"/>
  <c r="C18" i="35"/>
  <c r="C19" i="35"/>
  <c r="C17" i="35"/>
  <c r="N28" i="25"/>
  <c r="D28" i="25"/>
  <c r="C28" i="25"/>
  <c r="H28" i="25" s="1"/>
  <c r="G27" i="25"/>
  <c r="C27" i="25"/>
  <c r="H27" i="25" l="1"/>
  <c r="G25" i="25" l="1"/>
  <c r="H25" i="25" s="1"/>
  <c r="G21" i="25" l="1"/>
  <c r="H21" i="25" s="1"/>
  <c r="G22" i="25"/>
  <c r="G23" i="25"/>
  <c r="G24" i="25"/>
  <c r="G26" i="25"/>
  <c r="H26" i="25" s="1"/>
  <c r="G9" i="25"/>
  <c r="H9" i="25" s="1"/>
  <c r="G8" i="25"/>
  <c r="H8" i="25" s="1"/>
  <c r="G10" i="25"/>
  <c r="H10" i="25" s="1"/>
  <c r="G11" i="25"/>
  <c r="H11" i="25" s="1"/>
  <c r="G12" i="25"/>
  <c r="H12" i="25" s="1"/>
  <c r="G13" i="25"/>
  <c r="H13" i="25" s="1"/>
  <c r="G14" i="25"/>
  <c r="H14" i="25" s="1"/>
  <c r="G15" i="25"/>
  <c r="H15" i="25" s="1"/>
  <c r="G16" i="25"/>
  <c r="H16" i="25" s="1"/>
  <c r="G17" i="25"/>
  <c r="H17" i="25" s="1"/>
  <c r="G18" i="25"/>
  <c r="H18" i="25" s="1"/>
  <c r="G19" i="25"/>
  <c r="H19" i="25" s="1"/>
  <c r="G20" i="25"/>
  <c r="H20" i="25" s="1"/>
  <c r="H22" i="25"/>
  <c r="H23" i="25"/>
  <c r="H24" i="25"/>
  <c r="G7" i="25"/>
  <c r="H7" i="25" s="1"/>
</calcChain>
</file>

<file path=xl/sharedStrings.xml><?xml version="1.0" encoding="utf-8"?>
<sst xmlns="http://schemas.openxmlformats.org/spreadsheetml/2006/main" count="398" uniqueCount="228">
  <si>
    <t>Corse</t>
  </si>
  <si>
    <t>Martinique</t>
  </si>
  <si>
    <t>Guyane</t>
  </si>
  <si>
    <t>Mayotte</t>
  </si>
  <si>
    <t>15-17 ans</t>
  </si>
  <si>
    <t>18-19 ans</t>
  </si>
  <si>
    <t>20 à 24 ans</t>
  </si>
  <si>
    <t>25 à 29 ans</t>
  </si>
  <si>
    <t>30 à 34 ans</t>
  </si>
  <si>
    <t>35 à 39 ans</t>
  </si>
  <si>
    <t>40 à 44 ans</t>
  </si>
  <si>
    <t>45 à 49 ans</t>
  </si>
  <si>
    <t>ICA</t>
  </si>
  <si>
    <t>Pays de la Loire</t>
  </si>
  <si>
    <t>Normandie</t>
  </si>
  <si>
    <t>France entière</t>
  </si>
  <si>
    <t>Occitanie</t>
  </si>
  <si>
    <t>Bretagne</t>
  </si>
  <si>
    <t>IVG en établissement hospitalier</t>
  </si>
  <si>
    <t>001</t>
  </si>
  <si>
    <t>002</t>
  </si>
  <si>
    <t>003</t>
  </si>
  <si>
    <t>004</t>
  </si>
  <si>
    <t>005</t>
  </si>
  <si>
    <t>006</t>
  </si>
  <si>
    <t>007</t>
  </si>
  <si>
    <t>008</t>
  </si>
  <si>
    <t>009</t>
  </si>
  <si>
    <t>010</t>
  </si>
  <si>
    <t>011</t>
  </si>
  <si>
    <t>012</t>
  </si>
  <si>
    <t>013</t>
  </si>
  <si>
    <t>014</t>
  </si>
  <si>
    <t>015</t>
  </si>
  <si>
    <t>016</t>
  </si>
  <si>
    <t>017</t>
  </si>
  <si>
    <t>018</t>
  </si>
  <si>
    <t>019</t>
  </si>
  <si>
    <t>021</t>
  </si>
  <si>
    <t>022</t>
  </si>
  <si>
    <t>023</t>
  </si>
  <si>
    <t>024</t>
  </si>
  <si>
    <t>025</t>
  </si>
  <si>
    <t>026</t>
  </si>
  <si>
    <t>027</t>
  </si>
  <si>
    <t>028</t>
  </si>
  <si>
    <t>029</t>
  </si>
  <si>
    <t>02A</t>
  </si>
  <si>
    <t>02B</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</si>
  <si>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</si>
  <si>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</si>
  <si>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</si>
  <si>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</si>
  <si>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</si>
  <si>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</si>
  <si>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</si>
  <si>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</si>
  <si>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</si>
  <si>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</si>
  <si>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</si>
  <si>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</si>
  <si>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</si>
  <si>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</si>
  <si>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</si>
  <si>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</si>
  <si>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</si>
  <si>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</si>
  <si>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</si>
  <si>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</si>
  <si>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</si>
  <si>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</si>
  <si>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</si>
  <si>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</si>
  <si>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</si>
  <si>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</si>
  <si>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</si>
  <si>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</si>
  <si>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</si>
  <si>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</si>
  <si>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</si>
  <si>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</si>
  <si>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</si>
  <si>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</si>
  <si>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</si>
  <si>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</si>
  <si>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</si>
  <si>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</si>
  <si>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</si>
  <si>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</si>
  <si>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</si>
  <si>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</si>
  <si>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</si>
  <si>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</si>
  <si>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</si>
  <si>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</si>
  <si>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</si>
  <si>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</si>
  <si>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</si>
  <si>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</si>
  <si>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</si>
  <si>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</si>
  <si>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</si>
  <si>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</si>
  <si>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</si>
  <si>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</si>
  <si>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</si>
  <si>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</si>
  <si>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</si>
  <si>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</si>
  <si>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</si>
  <si>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</si>
  <si>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</si>
  <si>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</si>
  <si>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</si>
  <si>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</si>
  <si>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971</t>
  </si>
  <si>
    <t>972</t>
  </si>
  <si>
    <t>973</t>
  </si>
  <si>
    <t>974</t>
  </si>
  <si>
    <t>976</t>
  </si>
  <si>
    <t>janvier</t>
  </si>
  <si>
    <t>février</t>
  </si>
  <si>
    <t>mars</t>
  </si>
  <si>
    <t>avril</t>
  </si>
  <si>
    <t>mai</t>
  </si>
  <si>
    <t>juin</t>
  </si>
  <si>
    <t>juillet</t>
  </si>
  <si>
    <t>août</t>
  </si>
  <si>
    <t>septembre</t>
  </si>
  <si>
    <t>octobre</t>
  </si>
  <si>
    <t>novembre</t>
  </si>
  <si>
    <t>décembre</t>
  </si>
  <si>
    <t>FMV remboursés en cabinet libéral</t>
  </si>
  <si>
    <t>IVG téléconsultation</t>
  </si>
  <si>
    <t>Total IVG</t>
  </si>
  <si>
    <t>IVG instrumentales 
en établissement</t>
  </si>
  <si>
    <t>IVG médicamenteuses 
en établissement</t>
  </si>
  <si>
    <t>IVG</t>
  </si>
  <si>
    <t>Année de conception</t>
  </si>
  <si>
    <t>Confinement</t>
  </si>
  <si>
    <t>Mois de conception</t>
  </si>
  <si>
    <t>France entière résidentes</t>
  </si>
  <si>
    <t>Ratio d’avortement</t>
  </si>
  <si>
    <t>IVG/naissances</t>
  </si>
  <si>
    <t>Moins de 20</t>
  </si>
  <si>
    <t>&lt;15</t>
  </si>
  <si>
    <t>15-17</t>
  </si>
  <si>
    <t>18-19</t>
  </si>
  <si>
    <t>20-24 ans</t>
  </si>
  <si>
    <t>25-29 ans</t>
  </si>
  <si>
    <t>30-34 ans</t>
  </si>
  <si>
    <t>35-39 ans</t>
  </si>
  <si>
    <t>40 ans et +</t>
  </si>
  <si>
    <t>tot</t>
  </si>
  <si>
    <t>La Réunion</t>
  </si>
  <si>
    <t>Île-de-France</t>
  </si>
  <si>
    <t>Centre-Val de Loire</t>
  </si>
  <si>
    <t>Bourgogne-Franche-Comté</t>
  </si>
  <si>
    <t>Auvergne-Rhône-Alpes</t>
  </si>
  <si>
    <t>Provence-Alpes-Côte d Azur</t>
  </si>
  <si>
    <t>IVG chirurgicales en centres de santé</t>
  </si>
  <si>
    <t>10-11 SA</t>
  </si>
  <si>
    <t>12-13 SA</t>
  </si>
  <si>
    <t>14-16 SA</t>
  </si>
  <si>
    <t>non compris doublons</t>
  </si>
  <si>
    <t>5-9 SA</t>
  </si>
  <si>
    <t>IVG méthode inconnue en établissement ou centres de santé</t>
  </si>
  <si>
    <t>y compris doublons</t>
  </si>
  <si>
    <t>IVG instrumentales sans réinterventions
en établissement</t>
  </si>
  <si>
    <t>IVG médicamenteuses sans réinterventions
en établissement</t>
  </si>
  <si>
    <t>Graphique 4 - Évolution mensuelle du nombre des IVG et des naissances selon la date de conception</t>
  </si>
  <si>
    <t>Graphique 6  - Évolution du nombre des IVG selon le lieu de réalisation</t>
  </si>
  <si>
    <t>IVG pour 1 000 femmes</t>
  </si>
  <si>
    <t>Graphique 3 - Ventes de médicaments de contraception d’urgence</t>
  </si>
  <si>
    <t>Naissances</t>
  </si>
  <si>
    <t>Chiffres lissés sur trois mois</t>
  </si>
  <si>
    <r>
      <t>2019</t>
    </r>
    <r>
      <rPr>
        <sz val="8"/>
        <color theme="1"/>
        <rFont val="Calibri"/>
        <family val="2"/>
      </rPr>
      <t>¹</t>
    </r>
  </si>
  <si>
    <r>
      <t>IVG hors établissement de santé</t>
    </r>
    <r>
      <rPr>
        <b/>
        <vertAlign val="superscript"/>
        <sz val="8"/>
        <color theme="1"/>
        <rFont val="Marianne"/>
        <family val="3"/>
      </rPr>
      <t>1</t>
    </r>
  </si>
  <si>
    <r>
      <t>IVG hors établissement de santé</t>
    </r>
    <r>
      <rPr>
        <b/>
        <vertAlign val="superscript"/>
        <sz val="8"/>
        <color theme="1"/>
        <rFont val="Marianne"/>
        <family val="3"/>
      </rPr>
      <t>1</t>
    </r>
    <r>
      <rPr>
        <b/>
        <sz val="8"/>
        <color theme="1"/>
        <rFont val="Marianne"/>
        <family val="3"/>
      </rPr>
      <t xml:space="preserve"> sans ré-interventions</t>
    </r>
  </si>
  <si>
    <t>Total IVG en établissement</t>
  </si>
  <si>
    <r>
      <rPr>
        <b/>
        <sz val="8"/>
        <color theme="1"/>
        <rFont val="Marianne"/>
        <family val="3"/>
      </rPr>
      <t>Champ &gt;</t>
    </r>
    <r>
      <rPr>
        <sz val="8"/>
        <color theme="1"/>
        <rFont val="Marianne"/>
        <family val="3"/>
      </rPr>
      <t xml:space="preserve"> France entière.</t>
    </r>
  </si>
  <si>
    <t>Inconnu ou aberrant</t>
  </si>
  <si>
    <r>
      <rPr>
        <b/>
        <sz val="8"/>
        <color theme="1"/>
        <rFont val="Marianne"/>
        <family val="3"/>
      </rPr>
      <t>Note &gt;</t>
    </r>
    <r>
      <rPr>
        <sz val="8"/>
        <color theme="1"/>
        <rFont val="Marianne"/>
        <family val="3"/>
      </rPr>
      <t xml:space="preserve"> Données avec doublons. </t>
    </r>
  </si>
  <si>
    <t>Estimation à partir du total des naissances et répartition de 2021</t>
  </si>
  <si>
    <t>Tableau complémentaire A - Ratio IVG/naissances par groupes d’âge</t>
  </si>
  <si>
    <t>Résidentes France métropolitaine</t>
  </si>
  <si>
    <t>Résidentes DROM</t>
  </si>
  <si>
    <t>-</t>
  </si>
  <si>
    <t>Hauts-de-France</t>
  </si>
  <si>
    <t>Grand Est</t>
  </si>
  <si>
    <t xml:space="preserve">Nouvelle-Aquitaine </t>
  </si>
  <si>
    <r>
      <t>Guadeloupe</t>
    </r>
    <r>
      <rPr>
        <vertAlign val="superscript"/>
        <sz val="8"/>
        <color theme="1"/>
        <rFont val="Marianne"/>
        <family val="3"/>
      </rPr>
      <t>2</t>
    </r>
  </si>
  <si>
    <t>Résidence à l’étranger</t>
  </si>
  <si>
    <r>
      <t xml:space="preserve">Chiffres comparables à 2021 y compris </t>
    </r>
    <r>
      <rPr>
        <sz val="8"/>
        <color theme="1"/>
        <rFont val="Calibri"/>
        <family val="2"/>
      </rPr>
      <t xml:space="preserve">« </t>
    </r>
    <r>
      <rPr>
        <sz val="8"/>
        <color theme="1"/>
        <rFont val="Marianne"/>
        <family val="3"/>
      </rPr>
      <t>doublons »</t>
    </r>
  </si>
  <si>
    <t>Tableau 1 - Les IVG selon la région de résidence en 2022</t>
  </si>
  <si>
    <t>Graphique 7 - Répartition des IVG hospitalières selon leur âge gestationnel</t>
  </si>
  <si>
    <t>Forfaits médicamenteux de ville (FMV) remboursés en centre de santé, centre de planification et d’éducation familiale</t>
  </si>
  <si>
    <r>
      <rPr>
        <b/>
        <sz val="8"/>
        <color theme="1"/>
        <rFont val="Marianne"/>
        <family val="3"/>
      </rPr>
      <t xml:space="preserve">Sources &gt; </t>
    </r>
    <r>
      <rPr>
        <sz val="8"/>
        <color theme="1"/>
        <rFont val="Marianne"/>
        <family val="3"/>
      </rPr>
      <t>SNDS (PMSI-MCO et DCIR [nombre de FMV et PMR]), Insee (estimations localisées de population au 01-01-2022).</t>
    </r>
  </si>
  <si>
    <t>Département de résidence</t>
  </si>
  <si>
    <t>Carte 2 - Part d’IVG réalisées dans le département de résidence</t>
  </si>
  <si>
    <r>
      <rPr>
        <b/>
        <sz val="8"/>
        <color theme="1"/>
        <rFont val="Marianne"/>
        <family val="3"/>
      </rPr>
      <t>Lecture &gt;</t>
    </r>
    <r>
      <rPr>
        <sz val="8"/>
        <color theme="1"/>
        <rFont val="Marianne"/>
        <family val="3"/>
      </rPr>
      <t xml:space="preserve"> En 2022,</t>
    </r>
    <r>
      <rPr>
        <sz val="8"/>
        <rFont val="Marianne"/>
      </rPr>
      <t xml:space="preserve"> on compte 2,09 IVG pour 1 naissance parmi les femmes de moins de 20 ans.</t>
    </r>
  </si>
  <si>
    <t>Âge gestationnel à l’IVG</t>
  </si>
  <si>
    <r>
      <t>IVG</t>
    </r>
    <r>
      <rPr>
        <b/>
        <vertAlign val="superscript"/>
        <sz val="8"/>
        <color theme="1"/>
        <rFont val="Marianne"/>
        <family val="3"/>
      </rPr>
      <t>1</t>
    </r>
    <r>
      <rPr>
        <b/>
        <sz val="8"/>
        <color theme="1"/>
        <rFont val="Marianne"/>
        <family val="3"/>
      </rPr>
      <t xml:space="preserve">  pour 1 000 femmes de 15-49 ans taux bruts</t>
    </r>
  </si>
  <si>
    <r>
      <t>IVG</t>
    </r>
    <r>
      <rPr>
        <b/>
        <vertAlign val="superscript"/>
        <sz val="8"/>
        <color theme="1"/>
        <rFont val="Marianne"/>
      </rPr>
      <t>1</t>
    </r>
    <r>
      <rPr>
        <b/>
        <sz val="8"/>
        <color theme="1"/>
        <rFont val="Marianne"/>
        <family val="3"/>
      </rPr>
      <t xml:space="preserve">  pour 1 000 femmes de 15-49 ans taux standardisés</t>
    </r>
  </si>
  <si>
    <t>IVG mineures pour 1 000 femmes de 15 à 17 ans</t>
  </si>
  <si>
    <t>Indice conjoncturel d’avortement</t>
  </si>
  <si>
    <t>Total</t>
  </si>
  <si>
    <t>Total nc données aberrantes</t>
  </si>
  <si>
    <r>
      <t>1990</t>
    </r>
    <r>
      <rPr>
        <sz val="8"/>
        <rFont val="Calibri"/>
        <family val="2"/>
      </rPr>
      <t>¹</t>
    </r>
  </si>
  <si>
    <r>
      <t>2000</t>
    </r>
    <r>
      <rPr>
        <sz val="8"/>
        <rFont val="Calibri"/>
        <family val="2"/>
      </rPr>
      <t>¹</t>
    </r>
  </si>
  <si>
    <r>
      <t>2014</t>
    </r>
    <r>
      <rPr>
        <sz val="8"/>
        <rFont val="Calibri"/>
        <family val="2"/>
      </rPr>
      <t>¹</t>
    </r>
  </si>
  <si>
    <t>Graphique 5 - Évolution des taux de recours à l’IVG selon l’âge de 1990 à 2022</t>
  </si>
  <si>
    <t>Graphique 1 - Évolution du nombre des IVG et du ratio d’avortement de 1990 à 2022</t>
  </si>
  <si>
    <t>Graphique 2 - Évolution de l’indice conjoncturel d’avortement (ICA) et du taux de recours à l’IVG de 1990 à 2022</t>
  </si>
  <si>
    <r>
      <rPr>
        <b/>
        <sz val="8"/>
        <color theme="1"/>
        <rFont val="Marianne"/>
      </rPr>
      <t>Lecture &gt;</t>
    </r>
    <r>
      <rPr>
        <sz val="8"/>
        <color theme="1"/>
        <rFont val="Marianne"/>
        <family val="3"/>
      </rPr>
      <t xml:space="preserve"> En 2022, le taux de recours à l’IVG s’élève à 16,2 IVG pour 1 000 femmes (échelle de droite) et l’indice conjoncturel d’avortement à 0,58 IVG par femme (échelle de gauche).
</t>
    </r>
    <r>
      <rPr>
        <b/>
        <sz val="8"/>
        <color theme="1"/>
        <rFont val="Marianne"/>
      </rPr>
      <t xml:space="preserve">Champ &gt; </t>
    </r>
    <r>
      <rPr>
        <sz val="8"/>
        <color theme="1"/>
        <rFont val="Marianne"/>
        <family val="3"/>
      </rPr>
      <t xml:space="preserve">Ensemble des IVG réalisées en métropole et dans les DROM (y compris les femmes d’un âge inconnu pour le taux de recours).
</t>
    </r>
    <r>
      <rPr>
        <b/>
        <sz val="8"/>
        <color theme="1"/>
        <rFont val="Marianne"/>
      </rPr>
      <t>Sources &gt;</t>
    </r>
    <r>
      <rPr>
        <sz val="8"/>
        <color theme="1"/>
        <rFont val="Marianne"/>
        <family val="3"/>
      </rPr>
      <t xml:space="preserve"> DREES (SAE, PMSI) ; CNAM (Erasme puis DCIR : nombre de forfaits médicaments remboursés selon la date de liquidation et pour le régime général jusqu’en 2009, selon la date des soins et pour tous régimes depuis 2010) ; Insee (estimations localisées de la population au 1</t>
    </r>
    <r>
      <rPr>
        <vertAlign val="superscript"/>
        <sz val="8"/>
        <color theme="1"/>
        <rFont val="Marianne"/>
      </rPr>
      <t>er</t>
    </r>
    <r>
      <rPr>
        <sz val="8"/>
        <color theme="1"/>
        <rFont val="Marianne"/>
        <family val="3"/>
      </rPr>
      <t xml:space="preserve"> janvier), calculs DREES.</t>
    </r>
  </si>
  <si>
    <r>
      <rPr>
        <b/>
        <sz val="8"/>
        <color theme="1"/>
        <rFont val="Marianne"/>
      </rPr>
      <t xml:space="preserve">Lecture &gt; </t>
    </r>
    <r>
      <rPr>
        <sz val="8"/>
        <color theme="1"/>
        <rFont val="Marianne"/>
        <family val="3"/>
      </rPr>
      <t xml:space="preserve">En 2022, 2,2 millions de boîtes de contraception d’urgence ont été vendues.
</t>
    </r>
    <r>
      <rPr>
        <b/>
        <sz val="8"/>
        <color theme="1"/>
        <rFont val="Marianne"/>
      </rPr>
      <t>Champ &gt;</t>
    </r>
    <r>
      <rPr>
        <sz val="8"/>
        <color theme="1"/>
        <rFont val="Marianne"/>
        <family val="3"/>
      </rPr>
      <t xml:space="preserve"> France métropolitaine.
</t>
    </r>
    <r>
      <rPr>
        <b/>
        <sz val="8"/>
        <color theme="1"/>
        <rFont val="Marianne"/>
      </rPr>
      <t xml:space="preserve">Source &gt; </t>
    </r>
    <r>
      <rPr>
        <sz val="8"/>
        <color theme="1"/>
        <rFont val="Marianne"/>
        <family val="3"/>
      </rPr>
      <t>Données du GERS, calculs DREES.</t>
    </r>
  </si>
  <si>
    <r>
      <t>Note &gt;</t>
    </r>
    <r>
      <rPr>
        <sz val="8"/>
        <color theme="1"/>
        <rFont val="Marianne"/>
      </rPr>
      <t xml:space="preserve"> Les doublons ont été comptabilisés ici pour éviter une rupture de série.</t>
    </r>
    <r>
      <rPr>
        <b/>
        <sz val="8"/>
        <color theme="1"/>
        <rFont val="Marianne"/>
        <family val="3"/>
      </rPr>
      <t xml:space="preserve">
Lecture &gt;</t>
    </r>
    <r>
      <rPr>
        <sz val="8"/>
        <color theme="1"/>
        <rFont val="Marianne"/>
      </rPr>
      <t xml:space="preserve"> En janvier 2022, 60 333 conceptions ont donné lieu à une naissance neuf mois plus tard ; 19 196 conceptions ont donné lieu à une IVG deux mois plus tard et, en janvier 2018, 66 308 conceptions ont donné lieu à une naissance neuf mois plus tard ; 19 669 conceptions ont donné lieu à une IVG deux mois plus tard.</t>
    </r>
    <r>
      <rPr>
        <b/>
        <sz val="8"/>
        <color theme="1"/>
        <rFont val="Marianne"/>
        <family val="3"/>
      </rPr>
      <t xml:space="preserve">
Champ &gt; </t>
    </r>
    <r>
      <rPr>
        <sz val="8"/>
        <color theme="1"/>
        <rFont val="Marianne"/>
      </rPr>
      <t xml:space="preserve">France entière.
</t>
    </r>
    <r>
      <rPr>
        <b/>
        <sz val="8"/>
        <color theme="1"/>
        <rFont val="Marianne"/>
        <family val="3"/>
      </rPr>
      <t>Sources &gt;</t>
    </r>
    <r>
      <rPr>
        <sz val="8"/>
        <color theme="1"/>
        <rFont val="Marianne"/>
      </rPr>
      <t xml:space="preserve"> PMSI-MCO, CNAM (calculs DREES) ; Insee.</t>
    </r>
  </si>
  <si>
    <r>
      <t xml:space="preserve">1. En 1990, 2000, 2014 et 2019, les données incluent des doublons lorsqu’une IVG a donné lieu à une nouvelle intervention dans les semaines suivant la première intervention.
</t>
    </r>
    <r>
      <rPr>
        <b/>
        <sz val="8"/>
        <color theme="1"/>
        <rFont val="Marianne"/>
      </rPr>
      <t>Lecture &gt;</t>
    </r>
    <r>
      <rPr>
        <sz val="8"/>
        <color theme="1"/>
        <rFont val="Marianne"/>
      </rPr>
      <t xml:space="preserve"> Le taux de recours à l’IVG chez les 20-24 ans est de 26,9 pour 1 000 femmes en 2022.
</t>
    </r>
    <r>
      <rPr>
        <b/>
        <sz val="8"/>
        <color theme="1"/>
        <rFont val="Marianne"/>
      </rPr>
      <t xml:space="preserve">Champ &gt; </t>
    </r>
    <r>
      <rPr>
        <sz val="8"/>
        <color theme="1"/>
        <rFont val="Marianne"/>
      </rPr>
      <t xml:space="preserve">Ensemble des IVG réalisées en métropole et dans les DROM (hors femmes d’âge inconnu, inférieur à 15 ans ou supérieur à 49 ans).
</t>
    </r>
    <r>
      <rPr>
        <b/>
        <sz val="8"/>
        <color theme="1"/>
        <rFont val="Marianne"/>
      </rPr>
      <t xml:space="preserve">Sources &gt; </t>
    </r>
    <r>
      <rPr>
        <sz val="8"/>
        <color theme="1"/>
        <rFont val="Marianne"/>
      </rPr>
      <t>SAE ; PMSI-MCO ; DCIR (forfaits médicamenteux de ville [FMV] selon la date de liquidation des soins pour le régime général jusqu’en 2009 et FMV selon la date du soin tous régimes depuis 2010) ; Insee (estimations localisées de population au 1</t>
    </r>
    <r>
      <rPr>
        <vertAlign val="superscript"/>
        <sz val="8"/>
        <color theme="1"/>
        <rFont val="Marianne"/>
      </rPr>
      <t>er</t>
    </r>
    <r>
      <rPr>
        <sz val="8"/>
        <color theme="1"/>
        <rFont val="Marianne"/>
      </rPr>
      <t xml:space="preserve"> janvier), calculs DREES.</t>
    </r>
  </si>
  <si>
    <r>
      <t xml:space="preserve">1. Y compris les IVG en téléconsultation.
</t>
    </r>
    <r>
      <rPr>
        <b/>
        <sz val="8"/>
        <color theme="1"/>
        <rFont val="Marianne"/>
      </rPr>
      <t>Lecture &gt;</t>
    </r>
    <r>
      <rPr>
        <sz val="8"/>
        <color theme="1"/>
        <rFont val="Marianne"/>
        <family val="3"/>
      </rPr>
      <t xml:space="preserve"> En 2022, 90 990 IVG ont été réalisées hors établissement de santé.
</t>
    </r>
    <r>
      <rPr>
        <b/>
        <sz val="8"/>
        <color theme="1"/>
        <rFont val="Marianne"/>
      </rPr>
      <t>Champ &gt;</t>
    </r>
    <r>
      <rPr>
        <sz val="8"/>
        <color theme="1"/>
        <rFont val="Marianne"/>
        <family val="3"/>
      </rPr>
      <t xml:space="preserve"> France entière.
</t>
    </r>
    <r>
      <rPr>
        <b/>
        <sz val="8"/>
        <color theme="1"/>
        <rFont val="Marianne"/>
      </rPr>
      <t>Sources &gt;</t>
    </r>
    <r>
      <rPr>
        <sz val="8"/>
        <color theme="1"/>
        <rFont val="Marianne"/>
        <family val="3"/>
      </rPr>
      <t xml:space="preserve"> DREES (SAE, PMSI-MCO) ; CNAM (DCIR : nombre de forfaits médicamenteux remboursés), calculs DREES.</t>
    </r>
  </si>
  <si>
    <r>
      <t xml:space="preserve">SA : semaines d’aménorrhée.
</t>
    </r>
    <r>
      <rPr>
        <b/>
        <sz val="8"/>
        <color theme="1"/>
        <rFont val="Marianne"/>
      </rPr>
      <t xml:space="preserve">Notes &gt; </t>
    </r>
    <r>
      <rPr>
        <sz val="8"/>
        <color theme="1"/>
        <rFont val="Marianne"/>
        <family val="3"/>
      </rPr>
      <t xml:space="preserve">Données calculées sans prendre en compte les réinterventions. En 2022, 5 618 IVG en établissement de santé sont enregistrées avec un âge gestationnel inconnu ou aberrant.
</t>
    </r>
    <r>
      <rPr>
        <b/>
        <sz val="8"/>
        <color theme="1"/>
        <rFont val="Marianne"/>
      </rPr>
      <t xml:space="preserve">Lecture &gt; </t>
    </r>
    <r>
      <rPr>
        <sz val="8"/>
        <color theme="1"/>
        <rFont val="Marianne"/>
        <family val="3"/>
      </rPr>
      <t xml:space="preserve">En 2022, 109 737 IVG en établissement de santé ont été enregistrées avec un nombre de SA compris entre 5 et 9.
</t>
    </r>
    <r>
      <rPr>
        <b/>
        <sz val="8"/>
        <color theme="1"/>
        <rFont val="Marianne"/>
      </rPr>
      <t xml:space="preserve">Champ &gt; </t>
    </r>
    <r>
      <rPr>
        <sz val="8"/>
        <color theme="1"/>
        <rFont val="Marianne"/>
        <family val="3"/>
      </rPr>
      <t xml:space="preserve">France entière.
</t>
    </r>
    <r>
      <rPr>
        <b/>
        <sz val="8"/>
        <color theme="1"/>
        <rFont val="Marianne"/>
      </rPr>
      <t xml:space="preserve">Sources &gt; </t>
    </r>
    <r>
      <rPr>
        <sz val="8"/>
        <color theme="1"/>
        <rFont val="Marianne"/>
        <family val="3"/>
      </rPr>
      <t>DREES (SAE, PMSI-MCO), calculs DREES (âge gestationnel utilisé quand date des dernières règles aberrantes).</t>
    </r>
  </si>
  <si>
    <t xml:space="preserve">Carte 1 - Taux de recours à l’IVG en 2022 
(pour 1 000 femmes de 15 à 49 ans) </t>
  </si>
  <si>
    <r>
      <t>Note &gt;</t>
    </r>
    <r>
      <rPr>
        <sz val="8"/>
        <color theme="1"/>
        <rFont val="Marianne"/>
      </rPr>
      <t xml:space="preserve"> Données calculées sans prendre en compte les réinterventions dans les deux mois suivant l’IVG.
</t>
    </r>
    <r>
      <rPr>
        <b/>
        <sz val="8"/>
        <color theme="1"/>
        <rFont val="Marianne"/>
      </rPr>
      <t>Lecture &gt;</t>
    </r>
    <r>
      <rPr>
        <sz val="8"/>
        <color theme="1"/>
        <rFont val="Marianne"/>
      </rPr>
      <t xml:space="preserve"> En 2022, 51,7 % des femmes résidant dans le département de l’Ain ayant eu recours à l’IVG l’ont fait dans leur département.
</t>
    </r>
    <r>
      <rPr>
        <b/>
        <sz val="8"/>
        <color theme="1"/>
        <rFont val="Marianne"/>
      </rPr>
      <t xml:space="preserve">Champ &gt; </t>
    </r>
    <r>
      <rPr>
        <sz val="8"/>
        <color theme="1"/>
        <rFont val="Marianne"/>
      </rPr>
      <t xml:space="preserve">France entière.
</t>
    </r>
    <r>
      <rPr>
        <b/>
        <sz val="8"/>
        <color theme="1"/>
        <rFont val="Marianne"/>
      </rPr>
      <t>Sources &gt;</t>
    </r>
    <r>
      <rPr>
        <sz val="8"/>
        <color theme="1"/>
        <rFont val="Marianne"/>
      </rPr>
      <t xml:space="preserve"> SNDS (PMSI-MCO et DCIR [nombre de FMV et PMR]).</t>
    </r>
  </si>
  <si>
    <r>
      <t>Note &gt;</t>
    </r>
    <r>
      <rPr>
        <sz val="8"/>
        <color theme="1"/>
        <rFont val="Marianne"/>
      </rPr>
      <t xml:space="preserve"> Données calculées sans prendre en compte les réinterventions dans les deux mois suivant l’IVG.
</t>
    </r>
    <r>
      <rPr>
        <b/>
        <sz val="8"/>
        <color theme="1"/>
        <rFont val="Marianne"/>
      </rPr>
      <t xml:space="preserve">Lecture &gt; </t>
    </r>
    <r>
      <rPr>
        <sz val="8"/>
        <color theme="1"/>
        <rFont val="Marianne"/>
      </rPr>
      <t xml:space="preserve">En 2022, le taux de recours des femmes résidant dans le département de l’Ain est de 13,1 pour 1 000 femmes de 15 à 49 ans.
</t>
    </r>
    <r>
      <rPr>
        <b/>
        <sz val="8"/>
        <color theme="1"/>
        <rFont val="Marianne"/>
      </rPr>
      <t>Champ &gt;</t>
    </r>
    <r>
      <rPr>
        <sz val="8"/>
        <color theme="1"/>
        <rFont val="Marianne"/>
      </rPr>
      <t xml:space="preserve"> France entière.
</t>
    </r>
    <r>
      <rPr>
        <b/>
        <sz val="8"/>
        <color theme="1"/>
        <rFont val="Marianne"/>
      </rPr>
      <t>Sources &gt;</t>
    </r>
    <r>
      <rPr>
        <sz val="8"/>
        <color theme="1"/>
        <rFont val="Marianne"/>
      </rPr>
      <t xml:space="preserve"> SNDS (PMSI-MCO et DCIR [nombre de FMV et PMR]), Insee (estimations localisées de population au 1</t>
    </r>
    <r>
      <rPr>
        <vertAlign val="superscript"/>
        <sz val="8"/>
        <color theme="1"/>
        <rFont val="Marianne"/>
      </rPr>
      <t xml:space="preserve">er </t>
    </r>
    <r>
      <rPr>
        <sz val="8"/>
        <color theme="1"/>
        <rFont val="Marianne"/>
      </rPr>
      <t>janvier).</t>
    </r>
  </si>
  <si>
    <t>Taux de recours</t>
  </si>
  <si>
    <t>Nombre de boîtes vendues</t>
  </si>
  <si>
    <t>Nombre d'IVG</t>
  </si>
  <si>
    <r>
      <t xml:space="preserve">- : les effectifs entre 1 et 10 ne sont pas affichés.
1. Calculé en rapportant l’ensemble des IVG aux femmes de 15-49 ans.
2. Non compris Saint-Martin et Saint-Barthélemy.
</t>
    </r>
    <r>
      <rPr>
        <b/>
        <sz val="8"/>
        <color theme="1"/>
        <rFont val="Marianne"/>
      </rPr>
      <t>Note &gt;</t>
    </r>
    <r>
      <rPr>
        <sz val="8"/>
        <color theme="1"/>
        <rFont val="Marianne"/>
        <family val="3"/>
      </rPr>
      <t xml:space="preserve"> Dans certains cas, le lieu de résidence inconnu a été remplacé par le lieu de réalisation de l’acte.
</t>
    </r>
    <r>
      <rPr>
        <b/>
        <sz val="8"/>
        <color theme="1"/>
        <rFont val="Marianne"/>
      </rPr>
      <t>Lecture &gt;</t>
    </r>
    <r>
      <rPr>
        <sz val="8"/>
        <color theme="1"/>
        <rFont val="Marianne"/>
        <family val="3"/>
      </rPr>
      <t xml:space="preserve"> En 2022, les femmes résidant en Île-de-France ont effectué 53 908 IVG, soit un taux de recours de 18,1 IVG pour 1 000 femmes de 15 à 49 ans (17,1 en taux standardisé).
</t>
    </r>
    <r>
      <rPr>
        <b/>
        <sz val="8"/>
        <color theme="1"/>
        <rFont val="Marianne"/>
      </rPr>
      <t>Champ &gt;</t>
    </r>
    <r>
      <rPr>
        <sz val="8"/>
        <color theme="1"/>
        <rFont val="Marianne"/>
        <family val="3"/>
      </rPr>
      <t xml:space="preserve"> France entière, tous régimes, non compris les IVG dont l’âge de la femme est inconnu. 
</t>
    </r>
    <r>
      <rPr>
        <b/>
        <sz val="8"/>
        <color theme="1"/>
        <rFont val="Marianne"/>
      </rPr>
      <t>Sources &gt;</t>
    </r>
    <r>
      <rPr>
        <sz val="8"/>
        <color theme="1"/>
        <rFont val="Marianne"/>
        <family val="3"/>
      </rPr>
      <t xml:space="preserve"> SNDS (PMSI-MCO et DCIR [nombre de FMV et PMR]), Insee (estimations localisées de population au 1</t>
    </r>
    <r>
      <rPr>
        <vertAlign val="superscript"/>
        <sz val="8"/>
        <color theme="1"/>
        <rFont val="Marianne"/>
      </rPr>
      <t>er</t>
    </r>
    <r>
      <rPr>
        <sz val="8"/>
        <color theme="1"/>
        <rFont val="Marianne"/>
        <family val="3"/>
      </rPr>
      <t xml:space="preserve"> janvier).</t>
    </r>
  </si>
  <si>
    <r>
      <t xml:space="preserve">1. Les reprises d’IVG correspondent à des IVG faisant suite,neuf semaines ou moins après,  à une première IVG, en raison d’un échec ou d’une complication de cette dernière.
</t>
    </r>
    <r>
      <rPr>
        <b/>
        <sz val="8"/>
        <color theme="1"/>
        <rFont val="Marianne"/>
      </rPr>
      <t>Note &gt;</t>
    </r>
    <r>
      <rPr>
        <sz val="8"/>
        <color theme="1"/>
        <rFont val="Marianne"/>
        <family val="3"/>
      </rPr>
      <t xml:space="preserve"> Le ratio d’avortement correspond au rapport entre le nombre d’IVG au numérateur et le nombre de naissances vivantes au dénominateur.
</t>
    </r>
    <r>
      <rPr>
        <b/>
        <sz val="8"/>
        <color theme="1"/>
        <rFont val="Marianne"/>
      </rPr>
      <t>Lecture &gt;</t>
    </r>
    <r>
      <rPr>
        <sz val="8"/>
        <color theme="1"/>
        <rFont val="Marianne"/>
        <family val="3"/>
      </rPr>
      <t xml:space="preserve"> En 2022, le rapport est de 32 IVG pour 100 naissances vivantes (ratio de 0,32).
</t>
    </r>
    <r>
      <rPr>
        <b/>
        <sz val="8"/>
        <color theme="1"/>
        <rFont val="Marianne"/>
      </rPr>
      <t>Champ &gt;</t>
    </r>
    <r>
      <rPr>
        <sz val="8"/>
        <color theme="1"/>
        <rFont val="Marianne"/>
        <family val="3"/>
      </rPr>
      <t xml:space="preserve"> Ensemble des IVG réalisées en métropole et dans les DROM (y compris pour les femmes d’âge inconnu). Chiffres mis à jour en juillet 2023.
</t>
    </r>
    <r>
      <rPr>
        <b/>
        <sz val="8"/>
        <color theme="1"/>
        <rFont val="Marianne"/>
      </rPr>
      <t>Sources &gt;</t>
    </r>
    <r>
      <rPr>
        <sz val="8"/>
        <color theme="1"/>
        <rFont val="Marianne"/>
        <family val="3"/>
      </rPr>
      <t xml:space="preserve"> DREES (SAE, PMSI) ; CNAM (Erasme puis DCIR : nombre de forfaits médicaments remboursés selon la date de liquidation et pour le régime général jusqu’en 2009, selon la date des soins et pour tous les régimes depuis 2010), calculs DREES.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</si>
</sst>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 _€"/>
  </numFmts>
  <fonts count="39" x14ac:knownFonts="1">
    <font>
      <sz val="11"/>
      <color theme="1"/>
      <name val="Calibri"/>
      <family val="2"/>
      <scheme val="minor"/>
    </font>
    <font>
      <sz val="11"/>
      <color theme="1"/>
      <name val="Calibri"/>
      <family val="2"/>
      <scheme val="minor"/>
    </font>
    <font>
      <sz val="8"/>
      <color theme="1"/>
      <name val="Marianne"/>
      <family val="3"/>
    </font>
    <font>
      <b/>
      <sz val="8"/>
      <color theme="1"/>
      <name val="Marianne"/>
      <family val="3"/>
    </font>
    <font>
      <sz val="8"/>
      <name val="Marianne"/>
      <family val="3"/>
    </font>
    <font>
      <b/>
      <sz val="8"/>
      <color rgb="FFFF0000"/>
      <name val="Marianne"/>
      <family val="3"/>
    </font>
    <font>
      <b/>
      <sz val="8"/>
      <color indexed="16"/>
      <name val="Marianne"/>
      <family val="3"/>
    </font>
    <font>
      <b/>
      <sz val="8"/>
      <name val="Marianne"/>
      <family val="3"/>
    </font>
    <font>
      <vertAlign val="superscript"/>
      <sz val="8"/>
      <color theme="1"/>
      <name val="Marianne"/>
      <family val="3"/>
    </font>
    <font>
      <sz val="8"/>
      <color rgb="FFFF0000"/>
      <name val="Marianne"/>
      <family val="3"/>
    </font>
    <font>
      <sz val="11"/>
      <color rgb="FF000000"/>
      <name val="Calibri"/>
      <family val="2"/>
      <charset val="1"/>
    </font>
    <font>
      <sz val="11"/>
      <color theme="1"/>
      <name val="Marianne"/>
      <family val="3"/>
    </font>
    <font>
      <b/>
      <sz val="10"/>
      <color theme="1"/>
      <name val="Marianne"/>
      <family val="3"/>
    </font>
    <font>
      <sz val="10"/>
      <color theme="1"/>
      <name val="Marianne"/>
      <family val="3"/>
    </font>
    <font>
      <b/>
      <sz val="11"/>
      <color theme="1"/>
      <name val="Marianne"/>
      <family val="3"/>
    </font>
    <font>
      <sz val="7"/>
      <color theme="1"/>
      <name val="Marianne"/>
      <family val="3"/>
    </font>
    <font>
      <sz val="7"/>
      <color rgb="FFFF0000"/>
      <name val="Marianne"/>
      <family val="3"/>
    </font>
    <font>
      <sz val="9"/>
      <color rgb="FF000000"/>
      <name val="Marianne"/>
      <family val="3"/>
    </font>
    <font>
      <sz val="10"/>
      <name val="Marianne"/>
      <family val="3"/>
    </font>
    <font>
      <sz val="9"/>
      <name val="Marianne"/>
      <family val="3"/>
    </font>
    <font>
      <b/>
      <vertAlign val="superscript"/>
      <sz val="8"/>
      <color theme="1"/>
      <name val="Marianne"/>
      <family val="3"/>
    </font>
    <font>
      <sz val="8"/>
      <color theme="1"/>
      <name val="Calibri"/>
      <family val="2"/>
    </font>
    <font>
      <b/>
      <vertAlign val="superscript"/>
      <sz val="8"/>
      <color theme="1"/>
      <name val="Marianne"/>
    </font>
    <font>
      <b/>
      <sz val="10"/>
      <color theme="1"/>
      <name val="Calibri"/>
      <family val="2"/>
      <scheme val="minor"/>
    </font>
    <font>
      <sz val="10"/>
      <color theme="1"/>
      <name val="Calibri"/>
      <family val="2"/>
      <scheme val="minor"/>
    </font>
    <font>
      <b/>
      <sz val="10"/>
      <color rgb="FF000000"/>
      <name val="Arial"/>
      <family val="2"/>
    </font>
    <font>
      <sz val="8"/>
      <name val="Marianne"/>
    </font>
    <font>
      <sz val="8"/>
      <name val="Calibri"/>
      <family val="2"/>
    </font>
    <font>
      <sz val="8"/>
      <color theme="1"/>
      <name val="Marianne Light"/>
    </font>
    <font>
      <b/>
      <sz val="8"/>
      <color theme="1"/>
      <name val="Marianne"/>
    </font>
    <font>
      <sz val="8"/>
      <color theme="1"/>
      <name val="Marianne"/>
    </font>
    <font>
      <vertAlign val="superscript"/>
      <sz val="8"/>
      <color theme="1"/>
      <name val="Marianne"/>
    </font>
    <font>
      <sz val="8"/>
      <color theme="1"/>
      <name val="Calibri"/>
      <family val="2"/>
      <scheme val="minor"/>
    </font>
    <font>
      <b/>
      <sz val="8"/>
      <color theme="1"/>
      <name val="Calibri"/>
      <family val="2"/>
      <scheme val="minor"/>
    </font>
    <font>
      <sz val="8"/>
      <name val="Arial"/>
      <family val="2"/>
    </font>
    <font>
      <b/>
      <sz val="8"/>
      <color theme="1"/>
      <name val="Arial"/>
      <family val="2"/>
    </font>
    <font>
      <sz val="8"/>
      <name val="Calibri"/>
      <family val="2"/>
      <scheme val="minor"/>
    </font>
    <font>
      <b/>
      <sz val="8"/>
      <color rgb="FF000000"/>
      <name val="Arial"/>
      <family val="2"/>
    </font>
    <font>
      <sz val="8"/>
      <color rgb="FF000000"/>
      <name val="Arial"/>
      <family val="2"/>
    </font>
  </fonts>
  <fills count="3">
    <fill>
      <patternFill patternType="none"/>
    </fill>
    <fill>
      <patternFill patternType="gray125"/>
    </fill>
    <fill>
      <patternFill patternType="solid">
        <fgColor rgb="FFFFFFCC"/>
      </patternFill>
    </fill>
  </fills>
  <borders count="5">
    <border>
      <left/>
      <right/>
      <top/>
      <bottom/>
      <diagonal/>
    </border>
    <border>
      <left style="thin">
        <color rgb="FFB2B2B2"/>
      </left>
      <right style="thin">
        <color rgb="FFB2B2B2"/>
      </right>
      <top style="thin">
        <color rgb="FFB2B2B2"/>
      </top>
      <bottom style="thin">
        <color rgb="FFB2B2B2"/>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4">
    <xf numFmtId="0" fontId="0" fillId="0" borderId="0"/>
    <xf numFmtId="9" fontId="1" fillId="0" borderId="0" applyFont="0" applyFill="0" applyBorder="0" applyAlignment="0" applyProtection="0"/>
    <xf numFmtId="0" fontId="1" fillId="2" borderId="1" applyNumberFormat="0" applyFont="0" applyAlignment="0" applyProtection="0"/>
    <xf numFmtId="0" fontId="10" fillId="0" borderId="0"/>
  </cellStyleXfs>
  <cellXfs count="149">
    <xf numFmtId="0" fontId="0" fillId="0" borderId="0" xfId="0"/>
    <xf numFmtId="0" fontId="2" fillId="0" borderId="0" xfId="0" applyFont="1"/>
    <xf numFmtId="0" fontId="3" fillId="0" borderId="0" xfId="0" applyFont="1"/>
    <xf numFmtId="1" fontId="2" fillId="0" borderId="0" xfId="0" applyNumberFormat="1" applyFont="1"/>
    <xf numFmtId="2" fontId="2" fillId="0" borderId="0" xfId="0" applyNumberFormat="1" applyFont="1"/>
    <xf numFmtId="0" fontId="3" fillId="0" borderId="0" xfId="0" applyFont="1" applyAlignment="1">
      <alignment vertical="center"/>
    </xf>
    <xf numFmtId="0" fontId="4" fillId="0" borderId="0" xfId="0" applyFont="1"/>
    <xf numFmtId="164" fontId="2" fillId="0" borderId="0" xfId="0" applyNumberFormat="1" applyFont="1"/>
    <xf numFmtId="1" fontId="4" fillId="0" borderId="0" xfId="0" applyNumberFormat="1" applyFont="1"/>
    <xf numFmtId="164" fontId="4" fillId="0" borderId="0" xfId="0" applyNumberFormat="1" applyFont="1"/>
    <xf numFmtId="2" fontId="6" fillId="0" borderId="0" xfId="0" applyNumberFormat="1" applyFont="1"/>
    <xf numFmtId="2" fontId="4" fillId="0" borderId="0" xfId="0" applyNumberFormat="1" applyFont="1"/>
    <xf numFmtId="9" fontId="2" fillId="0" borderId="0" xfId="0" applyNumberFormat="1" applyFont="1"/>
    <xf numFmtId="0" fontId="2" fillId="0" borderId="0" xfId="0" quotePrefix="1" applyFont="1"/>
    <xf numFmtId="3" fontId="2" fillId="0" borderId="0" xfId="0" applyNumberFormat="1" applyFont="1"/>
    <xf numFmtId="0" fontId="2" fillId="0" borderId="0" xfId="0" applyFont="1" applyAlignment="1">
      <alignment horizontal="right" vertical="center"/>
    </xf>
    <xf numFmtId="3" fontId="9" fillId="0" borderId="0" xfId="0" applyNumberFormat="1" applyFont="1"/>
    <xf numFmtId="164" fontId="9" fillId="0" borderId="0" xfId="0" applyNumberFormat="1" applyFont="1"/>
    <xf numFmtId="164" fontId="5" fillId="0" borderId="0" xfId="0" applyNumberFormat="1" applyFont="1"/>
    <xf numFmtId="9" fontId="9" fillId="0" borderId="0" xfId="1" applyFont="1"/>
    <xf numFmtId="3" fontId="5" fillId="0" borderId="0" xfId="0" applyNumberFormat="1" applyFont="1"/>
    <xf numFmtId="2" fontId="5" fillId="0" borderId="0" xfId="0" applyNumberFormat="1" applyFont="1"/>
    <xf numFmtId="165" fontId="2" fillId="0" borderId="0" xfId="1" applyNumberFormat="1" applyFont="1"/>
    <xf numFmtId="0" fontId="3" fillId="0" borderId="0" xfId="0" applyFont="1" applyAlignment="1">
      <alignment wrapText="1"/>
    </xf>
    <xf numFmtId="1" fontId="9" fillId="0" borderId="0" xfId="1" applyNumberFormat="1" applyFont="1"/>
    <xf numFmtId="1" fontId="9" fillId="0" borderId="0" xfId="0" applyNumberFormat="1" applyFont="1"/>
    <xf numFmtId="0" fontId="2" fillId="0" borderId="0" xfId="0" applyFont="1" applyAlignment="1">
      <alignment wrapText="1"/>
    </xf>
    <xf numFmtId="0" fontId="2" fillId="0" borderId="0" xfId="0" applyFont="1" applyAlignment="1">
      <alignment horizontal="left" wrapText="1"/>
    </xf>
    <xf numFmtId="0" fontId="2" fillId="0" borderId="0" xfId="0" applyFont="1" applyAlignment="1">
      <alignment horizontal="left"/>
    </xf>
    <xf numFmtId="0" fontId="11" fillId="0" borderId="0" xfId="0" applyFont="1"/>
    <xf numFmtId="0" fontId="13"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horizontal="left" vertical="top"/>
    </xf>
    <xf numFmtId="9" fontId="13" fillId="0" borderId="0" xfId="1" applyFont="1" applyBorder="1" applyAlignment="1">
      <alignment horizontal="left" vertical="top" wrapText="1"/>
    </xf>
    <xf numFmtId="9" fontId="13" fillId="0" borderId="0" xfId="1" applyFont="1" applyFill="1" applyBorder="1" applyAlignment="1">
      <alignment horizontal="left" vertical="top" wrapText="1"/>
    </xf>
    <xf numFmtId="165" fontId="13" fillId="0" borderId="0" xfId="1" applyNumberFormat="1" applyFont="1" applyBorder="1" applyAlignment="1">
      <alignment horizontal="left" vertical="top" wrapText="1"/>
    </xf>
    <xf numFmtId="165" fontId="13" fillId="0" borderId="0" xfId="1" applyNumberFormat="1" applyFont="1" applyFill="1" applyBorder="1" applyAlignment="1">
      <alignment horizontal="left" vertical="top" wrapText="1"/>
    </xf>
    <xf numFmtId="0" fontId="11" fillId="0" borderId="0" xfId="0" applyFont="1" applyAlignment="1">
      <alignment horizontal="left" vertical="top" wrapText="1"/>
    </xf>
    <xf numFmtId="0" fontId="5" fillId="0" borderId="0" xfId="0" applyFont="1"/>
    <xf numFmtId="0" fontId="15" fillId="0" borderId="0" xfId="0" applyFont="1"/>
    <xf numFmtId="0" fontId="3"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3" fillId="0" borderId="0" xfId="0" applyFont="1" applyAlignment="1">
      <alignment horizontal="center" vertical="top" wrapText="1"/>
    </xf>
    <xf numFmtId="0" fontId="16" fillId="0" borderId="0" xfId="0" applyFont="1"/>
    <xf numFmtId="3" fontId="17" fillId="0" borderId="0" xfId="3" applyNumberFormat="1" applyFont="1" applyAlignment="1">
      <alignment horizontal="right" vertical="center" wrapText="1"/>
    </xf>
    <xf numFmtId="3" fontId="14" fillId="0" borderId="0" xfId="0" applyNumberFormat="1" applyFont="1"/>
    <xf numFmtId="9" fontId="14" fillId="0" borderId="0" xfId="1" applyFont="1" applyFill="1" applyBorder="1"/>
    <xf numFmtId="0" fontId="18" fillId="0" borderId="0" xfId="0" applyFont="1"/>
    <xf numFmtId="3" fontId="19" fillId="0" borderId="0" xfId="0" applyNumberFormat="1" applyFont="1"/>
    <xf numFmtId="0" fontId="3" fillId="0" borderId="0" xfId="0" applyFont="1" applyAlignment="1">
      <alignment horizontal="left" vertical="top" wrapText="1"/>
    </xf>
    <xf numFmtId="165" fontId="2" fillId="0" borderId="0" xfId="1" applyNumberFormat="1" applyFont="1" applyBorder="1" applyAlignment="1">
      <alignment horizontal="left" vertical="top" wrapText="1"/>
    </xf>
    <xf numFmtId="0" fontId="23" fillId="0" borderId="0" xfId="0" applyFont="1" applyAlignment="1">
      <alignment horizontal="left" vertical="top" wrapText="1"/>
    </xf>
    <xf numFmtId="164" fontId="0" fillId="0" borderId="0" xfId="0" applyNumberFormat="1"/>
    <xf numFmtId="3" fontId="2" fillId="0" borderId="0" xfId="0" applyNumberFormat="1" applyFont="1" applyAlignment="1">
      <alignment horizontal="center"/>
    </xf>
    <xf numFmtId="0" fontId="24" fillId="0" borderId="0" xfId="0" applyFont="1" applyAlignment="1">
      <alignment horizontal="left" vertical="top" wrapText="1"/>
    </xf>
    <xf numFmtId="164" fontId="25" fillId="0" borderId="0" xfId="0" applyNumberFormat="1" applyFont="1" applyAlignment="1">
      <alignment horizontal="center" vertical="top" wrapText="1"/>
    </xf>
    <xf numFmtId="3" fontId="0" fillId="0" borderId="0" xfId="0" applyNumberFormat="1"/>
    <xf numFmtId="0" fontId="9" fillId="0" borderId="0" xfId="0" applyFont="1"/>
    <xf numFmtId="164" fontId="0" fillId="0" borderId="0" xfId="0" applyNumberFormat="1" applyAlignment="1">
      <alignment horizontal="left"/>
    </xf>
    <xf numFmtId="0" fontId="2" fillId="0" borderId="0" xfId="0" applyFont="1" applyAlignment="1">
      <alignment horizontal="left" indent="4"/>
    </xf>
    <xf numFmtId="0" fontId="2" fillId="0" borderId="2" xfId="0" applyFont="1" applyBorder="1" applyAlignment="1">
      <alignment horizontal="left" vertical="top" wrapText="1"/>
    </xf>
    <xf numFmtId="0" fontId="28" fillId="0" borderId="2" xfId="0" applyFont="1" applyBorder="1" applyAlignment="1">
      <alignment horizontal="right" indent="5"/>
    </xf>
    <xf numFmtId="0" fontId="28" fillId="0" borderId="2" xfId="0" applyFont="1" applyBorder="1" applyAlignment="1">
      <alignment horizontal="left" indent="5"/>
    </xf>
    <xf numFmtId="0" fontId="28" fillId="0" borderId="2" xfId="0" applyFont="1" applyBorder="1" applyAlignment="1">
      <alignment horizontal="left" indent="9"/>
    </xf>
    <xf numFmtId="0" fontId="3" fillId="0" borderId="2" xfId="0" applyFont="1" applyBorder="1" applyAlignment="1">
      <alignment horizontal="left" vertical="top" wrapText="1"/>
    </xf>
    <xf numFmtId="3" fontId="29" fillId="0" borderId="2" xfId="0" applyNumberFormat="1" applyFont="1" applyBorder="1" applyAlignment="1">
      <alignment horizontal="right" indent="5"/>
    </xf>
    <xf numFmtId="0" fontId="29" fillId="0" borderId="2" xfId="0" applyFont="1" applyBorder="1" applyAlignment="1">
      <alignment horizontal="right" indent="5"/>
    </xf>
    <xf numFmtId="3" fontId="29" fillId="0" borderId="2" xfId="0" applyNumberFormat="1" applyFont="1" applyBorder="1" applyAlignment="1">
      <alignment horizontal="right" indent="3"/>
    </xf>
    <xf numFmtId="0" fontId="29" fillId="0" borderId="2" xfId="0" applyFont="1" applyBorder="1" applyAlignment="1">
      <alignment horizontal="left" indent="5"/>
    </xf>
    <xf numFmtId="0" fontId="29" fillId="0" borderId="2" xfId="0" applyFont="1" applyBorder="1" applyAlignment="1">
      <alignment horizontal="right" indent="3"/>
    </xf>
    <xf numFmtId="0" fontId="7"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xf numFmtId="0" fontId="3" fillId="0" borderId="2" xfId="0" applyFont="1" applyBorder="1"/>
    <xf numFmtId="166" fontId="2" fillId="0" borderId="2" xfId="0" applyNumberFormat="1" applyFont="1" applyBorder="1"/>
    <xf numFmtId="1" fontId="2" fillId="0" borderId="2" xfId="0" applyNumberFormat="1" applyFont="1" applyBorder="1"/>
    <xf numFmtId="2" fontId="2" fillId="0" borderId="2" xfId="0" applyNumberFormat="1" applyFont="1" applyBorder="1"/>
    <xf numFmtId="3" fontId="11" fillId="0" borderId="2" xfId="0" applyNumberFormat="1" applyFont="1" applyBorder="1" applyAlignment="1">
      <alignment vertical="center" wrapText="1"/>
    </xf>
    <xf numFmtId="166" fontId="4" fillId="0" borderId="2" xfId="0" applyNumberFormat="1" applyFont="1" applyBorder="1"/>
    <xf numFmtId="1" fontId="4" fillId="0" borderId="2" xfId="0" applyNumberFormat="1" applyFont="1" applyBorder="1"/>
    <xf numFmtId="0" fontId="4" fillId="0" borderId="2" xfId="0" applyFont="1" applyBorder="1"/>
    <xf numFmtId="0" fontId="2" fillId="0" borderId="0" xfId="0" applyFont="1"/>
    <xf numFmtId="164" fontId="4" fillId="0" borderId="2" xfId="0" applyNumberFormat="1" applyFont="1" applyBorder="1"/>
    <xf numFmtId="0" fontId="7" fillId="0" borderId="2" xfId="0" applyFont="1" applyBorder="1"/>
    <xf numFmtId="2" fontId="7" fillId="0" borderId="2" xfId="0" applyNumberFormat="1" applyFont="1" applyBorder="1"/>
    <xf numFmtId="0" fontId="4" fillId="0" borderId="2" xfId="0" applyFont="1" applyBorder="1" applyAlignment="1">
      <alignment horizontal="center"/>
    </xf>
    <xf numFmtId="3" fontId="2" fillId="0" borderId="2" xfId="0" applyNumberFormat="1" applyFont="1" applyBorder="1"/>
    <xf numFmtId="3" fontId="2" fillId="0" borderId="2" xfId="0" applyNumberFormat="1" applyFont="1" applyBorder="1" applyAlignment="1">
      <alignment horizont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3" fontId="2" fillId="0" borderId="2" xfId="0" applyNumberFormat="1" applyFont="1" applyBorder="1" applyAlignment="1">
      <alignment horizontal="center" vertical="center"/>
    </xf>
    <xf numFmtId="0" fontId="3" fillId="0" borderId="2" xfId="0" applyFont="1" applyBorder="1" applyAlignment="1">
      <alignment horizontal="center" vertical="top" wrapText="1"/>
    </xf>
    <xf numFmtId="164" fontId="2" fillId="0" borderId="2" xfId="0" applyNumberFormat="1" applyFont="1" applyBorder="1"/>
    <xf numFmtId="0" fontId="3" fillId="0" borderId="2" xfId="0" applyFont="1" applyBorder="1" applyAlignment="1">
      <alignment horizontal="left" vertical="center" wrapText="1"/>
    </xf>
    <xf numFmtId="1" fontId="3" fillId="0" borderId="2" xfId="0" applyNumberFormat="1" applyFont="1" applyBorder="1"/>
    <xf numFmtId="3" fontId="2" fillId="0" borderId="2" xfId="1" applyNumberFormat="1" applyFont="1" applyFill="1" applyBorder="1"/>
    <xf numFmtId="3" fontId="3" fillId="0" borderId="2" xfId="0" applyNumberFormat="1" applyFont="1" applyBorder="1"/>
    <xf numFmtId="3" fontId="4" fillId="0" borderId="2" xfId="0" applyNumberFormat="1" applyFont="1" applyBorder="1"/>
    <xf numFmtId="0" fontId="2" fillId="0" borderId="0" xfId="0" applyFont="1" applyAlignment="1">
      <alignment vertical="top"/>
    </xf>
    <xf numFmtId="0" fontId="2" fillId="0" borderId="2" xfId="0" applyFont="1" applyBorder="1" applyAlignment="1">
      <alignment wrapText="1"/>
    </xf>
    <xf numFmtId="165" fontId="2" fillId="0" borderId="2" xfId="1" applyNumberFormat="1" applyFont="1" applyBorder="1" applyAlignment="1">
      <alignment horizontal="left" vertical="top" wrapText="1"/>
    </xf>
    <xf numFmtId="0" fontId="2" fillId="0" borderId="2" xfId="0" quotePrefix="1" applyFont="1" applyBorder="1"/>
    <xf numFmtId="0" fontId="32" fillId="0" borderId="0" xfId="0" applyFont="1"/>
    <xf numFmtId="0" fontId="32" fillId="0" borderId="0" xfId="0" applyFont="1" applyAlignment="1">
      <alignment horizontal="left"/>
    </xf>
    <xf numFmtId="0" fontId="33" fillId="0" borderId="0" xfId="0" applyFont="1" applyAlignment="1">
      <alignment horizontal="left" vertical="top" wrapText="1"/>
    </xf>
    <xf numFmtId="164" fontId="34" fillId="0" borderId="2" xfId="0" applyNumberFormat="1" applyFont="1" applyBorder="1" applyAlignment="1">
      <alignment horizontal="right" vertical="top" wrapText="1"/>
    </xf>
    <xf numFmtId="0" fontId="32" fillId="0" borderId="0" xfId="0" applyFont="1" applyAlignment="1">
      <alignment horizontal="left" vertical="top" wrapText="1"/>
    </xf>
    <xf numFmtId="0" fontId="35" fillId="0" borderId="0" xfId="0" applyFont="1" applyAlignment="1">
      <alignment horizontal="left" vertical="top" wrapText="1"/>
    </xf>
    <xf numFmtId="2" fontId="32" fillId="0" borderId="0" xfId="0" applyNumberFormat="1" applyFont="1"/>
    <xf numFmtId="9" fontId="32" fillId="0" borderId="0" xfId="1" applyFont="1" applyFill="1" applyBorder="1"/>
    <xf numFmtId="9" fontId="30" fillId="0" borderId="0" xfId="1" applyFont="1" applyFill="1" applyBorder="1"/>
    <xf numFmtId="164" fontId="36" fillId="0" borderId="2" xfId="0" applyNumberFormat="1" applyFont="1" applyBorder="1" applyAlignment="1">
      <alignment horizontal="right"/>
    </xf>
    <xf numFmtId="164" fontId="32" fillId="0" borderId="0" xfId="0" applyNumberFormat="1" applyFont="1"/>
    <xf numFmtId="9" fontId="33" fillId="0" borderId="0" xfId="1" applyFont="1" applyFill="1" applyBorder="1"/>
    <xf numFmtId="0" fontId="37" fillId="0" borderId="0" xfId="0" applyFont="1" applyAlignment="1">
      <alignment horizontal="center" vertical="top" wrapText="1"/>
    </xf>
    <xf numFmtId="0" fontId="38" fillId="0" borderId="0" xfId="0" applyFont="1" applyAlignment="1">
      <alignment vertical="top" wrapText="1"/>
    </xf>
    <xf numFmtId="0" fontId="38" fillId="0" borderId="0" xfId="0" applyFont="1" applyAlignment="1">
      <alignment horizontal="center" vertical="top" wrapText="1"/>
    </xf>
    <xf numFmtId="3" fontId="30" fillId="0" borderId="2" xfId="0" applyNumberFormat="1" applyFont="1" applyBorder="1" applyAlignment="1">
      <alignment horizontal="left" vertical="top" wrapText="1"/>
    </xf>
    <xf numFmtId="164" fontId="34" fillId="0" borderId="2" xfId="0" applyNumberFormat="1" applyFont="1" applyBorder="1"/>
    <xf numFmtId="3" fontId="30" fillId="0" borderId="2" xfId="0" applyNumberFormat="1" applyFont="1" applyBorder="1" applyAlignment="1">
      <alignment horizontal="right" indent="5"/>
    </xf>
    <xf numFmtId="0" fontId="30" fillId="0" borderId="2" xfId="0" applyFont="1" applyBorder="1" applyAlignment="1">
      <alignment horizontal="right" indent="5"/>
    </xf>
    <xf numFmtId="3" fontId="30" fillId="0" borderId="2" xfId="0" applyNumberFormat="1" applyFont="1" applyBorder="1" applyAlignment="1">
      <alignment horizontal="right" indent="3"/>
    </xf>
    <xf numFmtId="0" fontId="30" fillId="0" borderId="2" xfId="0" applyFont="1" applyBorder="1" applyAlignment="1">
      <alignment horizontal="left" indent="5"/>
    </xf>
    <xf numFmtId="0" fontId="30" fillId="0" borderId="2" xfId="0" applyFont="1" applyBorder="1" applyAlignment="1">
      <alignment horizontal="left" indent="9"/>
    </xf>
    <xf numFmtId="0" fontId="2" fillId="0" borderId="0" xfId="0" quotePrefix="1" applyFont="1" applyAlignment="1">
      <alignment vertical="top" wrapText="1"/>
    </xf>
    <xf numFmtId="0" fontId="3"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vertical="top"/>
    </xf>
    <xf numFmtId="1" fontId="30" fillId="0" borderId="0" xfId="0" applyNumberFormat="1" applyFont="1" applyAlignment="1">
      <alignment wrapText="1"/>
    </xf>
    <xf numFmtId="1" fontId="2" fillId="0" borderId="0" xfId="0" applyNumberFormat="1" applyFont="1"/>
    <xf numFmtId="0" fontId="30" fillId="0" borderId="0" xfId="0" applyFont="1" applyAlignment="1">
      <alignment wrapText="1"/>
    </xf>
    <xf numFmtId="0" fontId="2" fillId="0" borderId="0" xfId="0" applyFont="1"/>
    <xf numFmtId="0" fontId="2" fillId="0" borderId="0" xfId="0" applyFont="1" applyAlignment="1">
      <alignment horizontal="center"/>
    </xf>
    <xf numFmtId="0" fontId="3" fillId="0" borderId="2" xfId="0" applyFont="1" applyBorder="1" applyAlignment="1">
      <alignment horizontal="center" vertical="top" wrapText="1"/>
    </xf>
    <xf numFmtId="0" fontId="7" fillId="0" borderId="0" xfId="0" applyFont="1" applyAlignment="1">
      <alignment horizontal="left" vertical="top" wrapText="1"/>
    </xf>
    <xf numFmtId="0" fontId="3" fillId="0" borderId="0" xfId="0" applyFont="1" applyAlignment="1">
      <alignment horizontal="left"/>
    </xf>
    <xf numFmtId="0" fontId="5" fillId="0" borderId="0" xfId="0" applyFont="1" applyAlignment="1">
      <alignment horizontal="left" vertical="top" wrapText="1"/>
    </xf>
    <xf numFmtId="0" fontId="3" fillId="0" borderId="0" xfId="0" applyFont="1" applyAlignment="1">
      <alignment horizontal="left" wrapText="1"/>
    </xf>
    <xf numFmtId="0" fontId="2" fillId="0" borderId="0" xfId="0" applyFont="1" applyAlignment="1">
      <alignment horizontal="left" wrapText="1"/>
    </xf>
    <xf numFmtId="0" fontId="30" fillId="0" borderId="0" xfId="0" applyFont="1"/>
    <xf numFmtId="0" fontId="2" fillId="0" borderId="2" xfId="0" applyFont="1" applyBorder="1" applyAlignment="1">
      <alignment horizontal="center"/>
    </xf>
    <xf numFmtId="0" fontId="2" fillId="0" borderId="0" xfId="0" applyFont="1" applyAlignment="1">
      <alignment wrapText="1"/>
    </xf>
    <xf numFmtId="0" fontId="3" fillId="0" borderId="0" xfId="0" applyFont="1" applyAlignment="1">
      <alignment horizontal="left" vertical="top"/>
    </xf>
    <xf numFmtId="0" fontId="3" fillId="0" borderId="0" xfId="0" applyFont="1" applyAlignment="1">
      <alignment wrapText="1"/>
    </xf>
    <xf numFmtId="0" fontId="29" fillId="0" borderId="0" xfId="0" applyFont="1" applyAlignment="1">
      <alignment horizontal="left" vertical="top" wrapText="1"/>
    </xf>
    <xf numFmtId="0" fontId="3" fillId="0" borderId="0" xfId="0" applyFont="1" applyAlignment="1">
      <alignment horizontal="left" vertical="top" wrapText="1"/>
    </xf>
  </cellXfs>
  <cellStyles count="4">
    <cellStyle name="Commentaire" xfId="2"/>
    <cellStyle name="Normal" xfId="0" builtinId="0"/>
    <cellStyle name="Normal 2" xfId="3"/>
    <cellStyle name="Pourcentage" xfId="1" builtinId="5"/>
  </cellStyles>
  <dxfs count="0"/>
  <tableStyles count="1" defaultTableStyle="TableStyleMedium9" defaultPivotStyle="PivotStyleLight16">
    <tableStyle name="Style de tableau 1" pivot="0" count="0"/>
  </tableStyles>
  <colors>
    <mruColors>
      <color rgb="FF33CC33"/>
      <color rgb="FFFFCC00"/>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3"/>
  <sheetViews>
    <sheetView showGridLines="0" topLeftCell="A25" zoomScaleNormal="100" zoomScalePageLayoutView="90" workbookViewId="0">
      <selection activeCell="B30" sqref="B30:L30"/>
    </sheetView>
  </sheetViews>
  <sheetFormatPr baseColWidth="10" defaultColWidth="10.85546875" defaultRowHeight="17.25" customHeight="1" x14ac:dyDescent="0.25"/>
  <cols>
    <col min="1" max="1" width="5.140625" style="1" customWidth="1"/>
    <col min="2" max="2" width="48" style="1" bestFit="1" customWidth="1"/>
    <col min="3" max="3" width="19.7109375" style="1" customWidth="1"/>
    <col min="4" max="4" width="15.42578125" style="1" customWidth="1"/>
    <col min="5" max="5" width="13.42578125" style="1" customWidth="1"/>
    <col min="6" max="6" width="15.28515625" style="1" customWidth="1"/>
    <col min="7" max="7" width="11" bestFit="1" customWidth="1"/>
    <col min="8" max="8" width="11.140625" bestFit="1" customWidth="1"/>
    <col min="9" max="9" width="11.42578125" style="1" bestFit="1" customWidth="1"/>
    <col min="10" max="10" width="14.42578125" style="1" customWidth="1"/>
    <col min="11" max="11" width="11" style="1" bestFit="1" customWidth="1"/>
    <col min="12" max="12" width="20.28515625" style="1" customWidth="1"/>
    <col min="13" max="16384" width="10.85546875" style="1"/>
  </cols>
  <sheetData>
    <row r="1" spans="2:15" ht="17.25" customHeight="1" x14ac:dyDescent="0.25">
      <c r="B1"/>
      <c r="C1"/>
      <c r="D1"/>
      <c r="E1"/>
      <c r="F1"/>
      <c r="I1"/>
    </row>
    <row r="2" spans="2:15" ht="17.25" customHeight="1" x14ac:dyDescent="0.25">
      <c r="B2" s="2" t="s">
        <v>194</v>
      </c>
      <c r="C2" s="52"/>
      <c r="D2" s="52"/>
      <c r="E2" s="52"/>
      <c r="F2" s="52"/>
      <c r="I2" s="52"/>
    </row>
    <row r="3" spans="2:15" ht="17.25" customHeight="1" x14ac:dyDescent="0.25">
      <c r="B3" s="52"/>
      <c r="C3" s="52"/>
      <c r="D3" s="52"/>
      <c r="E3" s="52"/>
      <c r="F3" s="52"/>
      <c r="I3" s="52"/>
    </row>
    <row r="4" spans="2:15" ht="111.75" customHeight="1" x14ac:dyDescent="0.25">
      <c r="B4" s="52"/>
      <c r="C4" s="71" t="s">
        <v>18</v>
      </c>
      <c r="D4" s="72" t="s">
        <v>196</v>
      </c>
      <c r="E4" s="72" t="s">
        <v>132</v>
      </c>
      <c r="F4" s="72" t="s">
        <v>133</v>
      </c>
      <c r="G4" s="74" t="s">
        <v>160</v>
      </c>
      <c r="H4" s="73" t="s">
        <v>134</v>
      </c>
      <c r="I4" s="73" t="s">
        <v>202</v>
      </c>
      <c r="J4" s="74" t="s">
        <v>203</v>
      </c>
      <c r="K4" s="73" t="s">
        <v>204</v>
      </c>
      <c r="L4" s="73" t="s">
        <v>205</v>
      </c>
      <c r="N4" s="26"/>
      <c r="O4" s="26"/>
    </row>
    <row r="5" spans="2:15" ht="17.25" customHeight="1" x14ac:dyDescent="0.25">
      <c r="B5" s="61" t="s">
        <v>155</v>
      </c>
      <c r="C5" s="122">
        <v>28752</v>
      </c>
      <c r="D5" s="122">
        <v>4172</v>
      </c>
      <c r="E5" s="122">
        <v>20705</v>
      </c>
      <c r="F5" s="123">
        <v>215</v>
      </c>
      <c r="G5" s="123">
        <v>64</v>
      </c>
      <c r="H5" s="124">
        <v>53908</v>
      </c>
      <c r="I5" s="125">
        <v>18.100000000000001</v>
      </c>
      <c r="J5" s="123">
        <v>17.100000000000001</v>
      </c>
      <c r="K5" s="123">
        <v>4.7</v>
      </c>
      <c r="L5" s="126">
        <v>0.61</v>
      </c>
      <c r="N5" s="56"/>
    </row>
    <row r="6" spans="2:15" ht="17.25" customHeight="1" x14ac:dyDescent="0.25">
      <c r="B6" s="61" t="s">
        <v>156</v>
      </c>
      <c r="C6" s="122">
        <v>5676</v>
      </c>
      <c r="D6" s="123">
        <v>159</v>
      </c>
      <c r="E6" s="122">
        <v>1479</v>
      </c>
      <c r="F6" s="123">
        <v>26</v>
      </c>
      <c r="G6" s="123">
        <v>74</v>
      </c>
      <c r="H6" s="124">
        <v>7414</v>
      </c>
      <c r="I6" s="125">
        <v>14.6</v>
      </c>
      <c r="J6" s="123">
        <v>15</v>
      </c>
      <c r="K6" s="123">
        <v>5.4</v>
      </c>
      <c r="L6" s="126">
        <v>0.54</v>
      </c>
      <c r="N6" s="56"/>
    </row>
    <row r="7" spans="2:15" ht="17.25" customHeight="1" x14ac:dyDescent="0.25">
      <c r="B7" s="61" t="s">
        <v>157</v>
      </c>
      <c r="C7" s="122">
        <v>4609</v>
      </c>
      <c r="D7" s="123">
        <v>138</v>
      </c>
      <c r="E7" s="122">
        <v>2444</v>
      </c>
      <c r="F7" s="123" t="s">
        <v>187</v>
      </c>
      <c r="G7" s="123" t="s">
        <v>187</v>
      </c>
      <c r="H7" s="124">
        <v>7191</v>
      </c>
      <c r="I7" s="125">
        <v>13.2</v>
      </c>
      <c r="J7" s="123">
        <v>13.6</v>
      </c>
      <c r="K7" s="123">
        <v>4.7</v>
      </c>
      <c r="L7" s="126">
        <v>0.49</v>
      </c>
      <c r="N7" s="56"/>
    </row>
    <row r="8" spans="2:15" ht="17.25" customHeight="1" x14ac:dyDescent="0.25">
      <c r="B8" s="61" t="s">
        <v>14</v>
      </c>
      <c r="C8" s="122">
        <v>6182</v>
      </c>
      <c r="D8" s="123">
        <v>208</v>
      </c>
      <c r="E8" s="122">
        <v>2495</v>
      </c>
      <c r="F8" s="123">
        <v>25</v>
      </c>
      <c r="G8" s="123"/>
      <c r="H8" s="124">
        <v>8910</v>
      </c>
      <c r="I8" s="125">
        <v>13.3</v>
      </c>
      <c r="J8" s="123">
        <v>13.4</v>
      </c>
      <c r="K8" s="123">
        <v>4.8</v>
      </c>
      <c r="L8" s="126">
        <v>0.48</v>
      </c>
      <c r="N8" s="56"/>
    </row>
    <row r="9" spans="2:15" ht="17.25" customHeight="1" x14ac:dyDescent="0.25">
      <c r="B9" s="61" t="s">
        <v>188</v>
      </c>
      <c r="C9" s="122">
        <v>13403</v>
      </c>
      <c r="D9" s="123">
        <v>715</v>
      </c>
      <c r="E9" s="122">
        <v>4563</v>
      </c>
      <c r="F9" s="123">
        <v>38</v>
      </c>
      <c r="G9" s="123" t="s">
        <v>187</v>
      </c>
      <c r="H9" s="124">
        <v>18719</v>
      </c>
      <c r="I9" s="125">
        <v>14.4</v>
      </c>
      <c r="J9" s="123">
        <v>14.2</v>
      </c>
      <c r="K9" s="123">
        <v>5.4</v>
      </c>
      <c r="L9" s="126">
        <v>0.51</v>
      </c>
      <c r="N9" s="56"/>
    </row>
    <row r="10" spans="2:15" ht="17.25" customHeight="1" x14ac:dyDescent="0.25">
      <c r="B10" s="61" t="s">
        <v>189</v>
      </c>
      <c r="C10" s="122">
        <v>12157</v>
      </c>
      <c r="D10" s="123">
        <v>124</v>
      </c>
      <c r="E10" s="122">
        <v>2541</v>
      </c>
      <c r="F10" s="123">
        <v>38</v>
      </c>
      <c r="G10" s="123" t="s">
        <v>187</v>
      </c>
      <c r="H10" s="124">
        <v>14860</v>
      </c>
      <c r="I10" s="125">
        <v>12.8</v>
      </c>
      <c r="J10" s="123">
        <v>12.7</v>
      </c>
      <c r="K10" s="123">
        <v>4.5999999999999996</v>
      </c>
      <c r="L10" s="126">
        <v>0.46</v>
      </c>
      <c r="N10" s="56"/>
    </row>
    <row r="11" spans="2:15" ht="17.25" customHeight="1" x14ac:dyDescent="0.25">
      <c r="B11" s="61" t="s">
        <v>13</v>
      </c>
      <c r="C11" s="122">
        <v>8064</v>
      </c>
      <c r="D11" s="123">
        <v>44</v>
      </c>
      <c r="E11" s="122">
        <v>1177</v>
      </c>
      <c r="F11" s="123">
        <v>17</v>
      </c>
      <c r="G11" s="123"/>
      <c r="H11" s="124">
        <v>9302</v>
      </c>
      <c r="I11" s="125">
        <v>11.6</v>
      </c>
      <c r="J11" s="123">
        <v>11.8</v>
      </c>
      <c r="K11" s="123">
        <v>3.5</v>
      </c>
      <c r="L11" s="126">
        <v>0.42</v>
      </c>
      <c r="N11" s="56"/>
    </row>
    <row r="12" spans="2:15" ht="17.25" customHeight="1" x14ac:dyDescent="0.25">
      <c r="B12" s="61" t="s">
        <v>17</v>
      </c>
      <c r="C12" s="122">
        <v>6659</v>
      </c>
      <c r="D12" s="123">
        <v>184</v>
      </c>
      <c r="E12" s="122">
        <v>1903</v>
      </c>
      <c r="F12" s="123">
        <v>14</v>
      </c>
      <c r="G12" s="123" t="s">
        <v>187</v>
      </c>
      <c r="H12" s="124">
        <v>8760</v>
      </c>
      <c r="I12" s="125">
        <v>12.9</v>
      </c>
      <c r="J12" s="123">
        <v>13.2</v>
      </c>
      <c r="K12" s="123">
        <v>4.4000000000000004</v>
      </c>
      <c r="L12" s="126">
        <v>0.48</v>
      </c>
      <c r="N12" s="56"/>
    </row>
    <row r="13" spans="2:15" ht="17.25" customHeight="1" x14ac:dyDescent="0.25">
      <c r="B13" s="61" t="s">
        <v>190</v>
      </c>
      <c r="C13" s="122">
        <v>11368</v>
      </c>
      <c r="D13" s="123">
        <v>625</v>
      </c>
      <c r="E13" s="122">
        <v>6145</v>
      </c>
      <c r="F13" s="123">
        <v>141</v>
      </c>
      <c r="G13" s="123"/>
      <c r="H13" s="124">
        <v>18279</v>
      </c>
      <c r="I13" s="125">
        <v>15.2</v>
      </c>
      <c r="J13" s="123">
        <v>15.4</v>
      </c>
      <c r="K13" s="123">
        <v>5.4</v>
      </c>
      <c r="L13" s="126">
        <v>0.55000000000000004</v>
      </c>
      <c r="N13" s="56"/>
    </row>
    <row r="14" spans="2:15" ht="17.25" customHeight="1" x14ac:dyDescent="0.25">
      <c r="B14" s="61" t="s">
        <v>16</v>
      </c>
      <c r="C14" s="122">
        <v>12328</v>
      </c>
      <c r="D14" s="123">
        <v>426</v>
      </c>
      <c r="E14" s="122">
        <v>8564</v>
      </c>
      <c r="F14" s="123">
        <v>133</v>
      </c>
      <c r="G14" s="123"/>
      <c r="H14" s="124">
        <v>21451</v>
      </c>
      <c r="I14" s="125">
        <v>17.3</v>
      </c>
      <c r="J14" s="123">
        <v>17.3</v>
      </c>
      <c r="K14" s="123">
        <v>5.8</v>
      </c>
      <c r="L14" s="126">
        <v>0.62</v>
      </c>
      <c r="N14" s="56"/>
    </row>
    <row r="15" spans="2:15" ht="17.25" customHeight="1" x14ac:dyDescent="0.25">
      <c r="B15" s="61" t="s">
        <v>158</v>
      </c>
      <c r="C15" s="122">
        <v>15226</v>
      </c>
      <c r="D15" s="122">
        <v>1476</v>
      </c>
      <c r="E15" s="122">
        <v>8124</v>
      </c>
      <c r="F15" s="123">
        <v>123</v>
      </c>
      <c r="G15" s="123"/>
      <c r="H15" s="124">
        <v>24949</v>
      </c>
      <c r="I15" s="125">
        <v>14.4</v>
      </c>
      <c r="J15" s="123">
        <v>14.3</v>
      </c>
      <c r="K15" s="123">
        <v>4.0999999999999996</v>
      </c>
      <c r="L15" s="126">
        <v>0.51</v>
      </c>
      <c r="N15" s="56"/>
    </row>
    <row r="16" spans="2:15" ht="17.25" customHeight="1" x14ac:dyDescent="0.25">
      <c r="B16" s="61" t="s">
        <v>159</v>
      </c>
      <c r="C16" s="122">
        <v>12393</v>
      </c>
      <c r="D16" s="123">
        <v>645</v>
      </c>
      <c r="E16" s="122">
        <v>10270</v>
      </c>
      <c r="F16" s="123">
        <v>175</v>
      </c>
      <c r="G16" s="123"/>
      <c r="H16" s="124">
        <v>23483</v>
      </c>
      <c r="I16" s="125">
        <v>22.6</v>
      </c>
      <c r="J16" s="123">
        <v>22.5</v>
      </c>
      <c r="K16" s="123">
        <v>7.4</v>
      </c>
      <c r="L16" s="126">
        <v>0.81</v>
      </c>
      <c r="N16" s="56"/>
    </row>
    <row r="17" spans="2:15" ht="17.25" customHeight="1" x14ac:dyDescent="0.25">
      <c r="B17" s="61" t="s">
        <v>0</v>
      </c>
      <c r="C17" s="123">
        <v>846</v>
      </c>
      <c r="D17" s="123">
        <v>43</v>
      </c>
      <c r="E17" s="123">
        <v>301</v>
      </c>
      <c r="F17" s="123">
        <v>13</v>
      </c>
      <c r="G17" s="123"/>
      <c r="H17" s="124">
        <v>1203</v>
      </c>
      <c r="I17" s="125">
        <v>17</v>
      </c>
      <c r="J17" s="123">
        <v>17.2</v>
      </c>
      <c r="K17" s="123">
        <v>5.2</v>
      </c>
      <c r="L17" s="126">
        <v>0.62</v>
      </c>
      <c r="N17" s="56"/>
    </row>
    <row r="18" spans="2:15" ht="17.25" customHeight="1" x14ac:dyDescent="0.25">
      <c r="B18" s="65" t="s">
        <v>185</v>
      </c>
      <c r="C18" s="66">
        <v>137663</v>
      </c>
      <c r="D18" s="66">
        <v>8959</v>
      </c>
      <c r="E18" s="66">
        <v>70711</v>
      </c>
      <c r="F18" s="67">
        <v>963</v>
      </c>
      <c r="G18" s="67">
        <v>145</v>
      </c>
      <c r="H18" s="68">
        <v>218441</v>
      </c>
      <c r="I18" s="69">
        <v>15.7</v>
      </c>
      <c r="J18" s="67">
        <v>15.5</v>
      </c>
      <c r="K18" s="67">
        <v>5</v>
      </c>
      <c r="L18" s="64">
        <v>0.56000000000000005</v>
      </c>
      <c r="N18" s="53"/>
    </row>
    <row r="19" spans="2:15" ht="17.25" customHeight="1" x14ac:dyDescent="0.25">
      <c r="B19" s="61" t="s">
        <v>191</v>
      </c>
      <c r="C19" s="122">
        <v>1253</v>
      </c>
      <c r="D19" s="123">
        <v>62</v>
      </c>
      <c r="E19" s="122">
        <v>1888</v>
      </c>
      <c r="F19" s="123" t="s">
        <v>187</v>
      </c>
      <c r="G19" s="123"/>
      <c r="H19" s="124">
        <v>3203</v>
      </c>
      <c r="I19" s="125">
        <v>40.6</v>
      </c>
      <c r="J19" s="123">
        <v>43.7</v>
      </c>
      <c r="K19" s="123">
        <v>18.600000000000001</v>
      </c>
      <c r="L19" s="126">
        <v>1.57</v>
      </c>
      <c r="N19" s="56"/>
      <c r="O19" s="58"/>
    </row>
    <row r="20" spans="2:15" ht="17.25" customHeight="1" x14ac:dyDescent="0.25">
      <c r="B20" s="61" t="s">
        <v>1</v>
      </c>
      <c r="C20" s="122">
        <v>1268</v>
      </c>
      <c r="D20" s="123" t="s">
        <v>187</v>
      </c>
      <c r="E20" s="123">
        <v>909</v>
      </c>
      <c r="F20" s="123" t="s">
        <v>187</v>
      </c>
      <c r="G20" s="123"/>
      <c r="H20" s="124">
        <v>2177</v>
      </c>
      <c r="I20" s="125">
        <v>31.3</v>
      </c>
      <c r="J20" s="123">
        <v>32.799999999999997</v>
      </c>
      <c r="K20" s="123">
        <v>14.3</v>
      </c>
      <c r="L20" s="126">
        <v>1.19</v>
      </c>
      <c r="N20" s="56"/>
      <c r="O20" s="58"/>
    </row>
    <row r="21" spans="2:15" ht="17.25" customHeight="1" x14ac:dyDescent="0.25">
      <c r="B21" s="61" t="s">
        <v>2</v>
      </c>
      <c r="C21" s="123">
        <v>961</v>
      </c>
      <c r="D21" s="123">
        <v>181</v>
      </c>
      <c r="E21" s="122">
        <v>2575</v>
      </c>
      <c r="F21" s="123"/>
      <c r="G21" s="123"/>
      <c r="H21" s="124">
        <v>3717</v>
      </c>
      <c r="I21" s="125">
        <v>48.7</v>
      </c>
      <c r="J21" s="123">
        <v>46.6</v>
      </c>
      <c r="K21" s="123">
        <v>26.6</v>
      </c>
      <c r="L21" s="126">
        <v>1.67</v>
      </c>
      <c r="N21" s="56"/>
      <c r="O21" s="58"/>
    </row>
    <row r="22" spans="2:15" ht="17.25" customHeight="1" x14ac:dyDescent="0.25">
      <c r="B22" s="61" t="s">
        <v>154</v>
      </c>
      <c r="C22" s="122">
        <v>2032</v>
      </c>
      <c r="D22" s="123" t="s">
        <v>187</v>
      </c>
      <c r="E22" s="122">
        <v>2754</v>
      </c>
      <c r="F22" s="123" t="s">
        <v>187</v>
      </c>
      <c r="G22" s="123"/>
      <c r="H22" s="124">
        <v>4786</v>
      </c>
      <c r="I22" s="125">
        <v>23.6</v>
      </c>
      <c r="J22" s="123">
        <v>23.7</v>
      </c>
      <c r="K22" s="123">
        <v>13</v>
      </c>
      <c r="L22" s="126">
        <v>0.86</v>
      </c>
      <c r="N22" s="56"/>
      <c r="O22" s="58"/>
    </row>
    <row r="23" spans="2:15" ht="17.25" customHeight="1" x14ac:dyDescent="0.25">
      <c r="B23" s="61" t="s">
        <v>3</v>
      </c>
      <c r="C23" s="122">
        <v>1244</v>
      </c>
      <c r="D23" s="123" t="s">
        <v>187</v>
      </c>
      <c r="E23" s="123">
        <v>357</v>
      </c>
      <c r="F23" s="123" t="s">
        <v>187</v>
      </c>
      <c r="G23" s="123"/>
      <c r="H23" s="124">
        <v>1601</v>
      </c>
      <c r="I23" s="125">
        <v>21</v>
      </c>
      <c r="J23" s="123">
        <v>18.7</v>
      </c>
      <c r="K23" s="123">
        <v>17.2</v>
      </c>
      <c r="L23" s="126">
        <v>0.67</v>
      </c>
      <c r="N23" s="56"/>
      <c r="O23" s="58"/>
    </row>
    <row r="24" spans="2:15" ht="17.25" customHeight="1" x14ac:dyDescent="0.25">
      <c r="B24" s="65" t="s">
        <v>186</v>
      </c>
      <c r="C24" s="66">
        <v>6758</v>
      </c>
      <c r="D24" s="67">
        <v>266</v>
      </c>
      <c r="E24" s="66">
        <v>8483</v>
      </c>
      <c r="F24" s="67">
        <v>9</v>
      </c>
      <c r="G24" s="67">
        <v>0</v>
      </c>
      <c r="H24" s="68">
        <v>15516</v>
      </c>
      <c r="I24" s="69">
        <v>30.7</v>
      </c>
      <c r="J24" s="67">
        <v>31</v>
      </c>
      <c r="K24" s="67">
        <v>14</v>
      </c>
      <c r="L24" s="126">
        <v>1.1000000000000001</v>
      </c>
    </row>
    <row r="25" spans="2:15" ht="17.25" customHeight="1" x14ac:dyDescent="0.25">
      <c r="B25" s="65" t="s">
        <v>141</v>
      </c>
      <c r="C25" s="66">
        <v>144421</v>
      </c>
      <c r="D25" s="66">
        <v>9225</v>
      </c>
      <c r="E25" s="66">
        <v>79194</v>
      </c>
      <c r="F25" s="67">
        <v>972</v>
      </c>
      <c r="G25" s="67">
        <v>145</v>
      </c>
      <c r="H25" s="68">
        <v>233957</v>
      </c>
      <c r="I25" s="69">
        <v>16.2</v>
      </c>
      <c r="J25" s="67">
        <v>16.100000000000001</v>
      </c>
      <c r="K25" s="67">
        <v>5.3</v>
      </c>
      <c r="L25" s="126">
        <v>0.57999999999999996</v>
      </c>
      <c r="N25" s="56"/>
    </row>
    <row r="26" spans="2:15" ht="17.25" customHeight="1" x14ac:dyDescent="0.25">
      <c r="B26" s="65" t="s">
        <v>192</v>
      </c>
      <c r="C26" s="67">
        <v>207</v>
      </c>
      <c r="D26" s="67">
        <v>2</v>
      </c>
      <c r="E26" s="67">
        <v>87</v>
      </c>
      <c r="F26" s="62"/>
      <c r="G26" s="62"/>
      <c r="H26" s="70">
        <v>296</v>
      </c>
      <c r="I26" s="63"/>
      <c r="J26" s="62"/>
      <c r="K26" s="62"/>
      <c r="L26" s="64"/>
      <c r="N26" s="53"/>
    </row>
    <row r="27" spans="2:15" ht="17.25" customHeight="1" x14ac:dyDescent="0.25">
      <c r="B27" s="65" t="s">
        <v>15</v>
      </c>
      <c r="C27" s="66">
        <v>144628</v>
      </c>
      <c r="D27" s="66">
        <v>9227</v>
      </c>
      <c r="E27" s="66">
        <v>79281</v>
      </c>
      <c r="F27" s="67">
        <v>972</v>
      </c>
      <c r="G27" s="67">
        <v>145</v>
      </c>
      <c r="H27" s="68">
        <v>234253</v>
      </c>
      <c r="I27" s="63"/>
      <c r="J27" s="62"/>
      <c r="K27" s="62"/>
      <c r="L27" s="64"/>
      <c r="N27" s="14"/>
    </row>
    <row r="28" spans="2:15" ht="16.5" customHeight="1" x14ac:dyDescent="0.25">
      <c r="B28" s="61" t="s">
        <v>193</v>
      </c>
      <c r="C28" s="122">
        <v>150750</v>
      </c>
      <c r="D28" s="122">
        <v>9338</v>
      </c>
      <c r="E28" s="122">
        <v>80289</v>
      </c>
      <c r="F28" s="122">
        <v>1002</v>
      </c>
      <c r="G28" s="123">
        <v>155</v>
      </c>
      <c r="H28" s="124">
        <v>241534</v>
      </c>
      <c r="I28" s="63"/>
      <c r="J28" s="62"/>
      <c r="K28" s="62"/>
      <c r="L28" s="64"/>
    </row>
    <row r="29" spans="2:15" ht="16.5" customHeight="1" x14ac:dyDescent="0.25">
      <c r="B29" s="55"/>
      <c r="C29" s="57"/>
      <c r="D29" s="57"/>
      <c r="E29" s="57"/>
      <c r="F29" s="57"/>
      <c r="G29" s="57"/>
      <c r="H29" s="57"/>
      <c r="I29" s="59"/>
      <c r="J29" s="53"/>
      <c r="K29" s="53"/>
      <c r="L29" s="60"/>
    </row>
    <row r="30" spans="2:15" ht="93.95" customHeight="1" x14ac:dyDescent="0.25">
      <c r="B30" s="127" t="s">
        <v>226</v>
      </c>
      <c r="C30" s="127"/>
      <c r="D30" s="127"/>
      <c r="E30" s="127"/>
      <c r="F30" s="127"/>
      <c r="G30" s="127"/>
      <c r="H30" s="127"/>
      <c r="I30" s="127"/>
      <c r="J30" s="127"/>
      <c r="K30" s="127"/>
      <c r="L30" s="127"/>
    </row>
    <row r="31" spans="2:15" ht="17.25" customHeight="1" x14ac:dyDescent="0.25">
      <c r="E31" s="14"/>
    </row>
    <row r="33" spans="5:5" ht="21.75" customHeight="1" x14ac:dyDescent="0.25">
      <c r="E33" s="14"/>
    </row>
  </sheetData>
  <mergeCells count="1">
    <mergeCell ref="B30:L30"/>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
  <sheetViews>
    <sheetView showGridLines="0" zoomScaleNormal="100" workbookViewId="0">
      <selection activeCell="B5" sqref="B5:D79"/>
    </sheetView>
  </sheetViews>
  <sheetFormatPr baseColWidth="10" defaultColWidth="10.85546875" defaultRowHeight="12.75" x14ac:dyDescent="0.25"/>
  <cols>
    <col min="1" max="1" width="4.28515625" style="1" customWidth="1"/>
    <col min="2" max="2" width="11.42578125" style="1"/>
    <col min="3" max="3" width="24.28515625" style="105" customWidth="1"/>
    <col min="4" max="18" width="11.42578125" style="105" customWidth="1"/>
    <col min="19" max="16384" width="10.85546875" style="105"/>
  </cols>
  <sheetData>
    <row r="1" spans="2:15" x14ac:dyDescent="0.25">
      <c r="E1" s="106"/>
      <c r="J1" s="106"/>
    </row>
    <row r="2" spans="2:15" x14ac:dyDescent="0.25">
      <c r="B2" s="2" t="s">
        <v>199</v>
      </c>
      <c r="C2" s="1"/>
    </row>
    <row r="3" spans="2:15" x14ac:dyDescent="0.25">
      <c r="B3" s="2"/>
      <c r="C3" s="1"/>
    </row>
    <row r="4" spans="2:15" x14ac:dyDescent="0.25">
      <c r="B4" s="76" t="s">
        <v>198</v>
      </c>
      <c r="C4" s="75"/>
      <c r="D4" s="107"/>
      <c r="E4" s="107"/>
      <c r="F4" s="107"/>
      <c r="K4" s="107"/>
      <c r="L4" s="107"/>
    </row>
    <row r="5" spans="2:15" x14ac:dyDescent="0.25">
      <c r="B5" s="104" t="s">
        <v>19</v>
      </c>
      <c r="C5" s="108">
        <v>51.695842450765866</v>
      </c>
      <c r="D5" s="109"/>
      <c r="E5" s="110"/>
      <c r="F5" s="109"/>
      <c r="G5" s="111"/>
      <c r="H5" s="112"/>
      <c r="J5" s="107"/>
      <c r="K5" s="107"/>
      <c r="L5" s="107"/>
      <c r="M5" s="107"/>
    </row>
    <row r="6" spans="2:15" x14ac:dyDescent="0.25">
      <c r="B6" s="75" t="s">
        <v>20</v>
      </c>
      <c r="C6" s="108">
        <v>81.326464906632324</v>
      </c>
      <c r="D6" s="109"/>
      <c r="E6" s="110"/>
      <c r="F6" s="109"/>
      <c r="G6" s="111"/>
      <c r="H6" s="112"/>
      <c r="J6" s="110"/>
      <c r="K6" s="109"/>
      <c r="L6" s="109"/>
      <c r="M6" s="109"/>
      <c r="N6" s="112"/>
      <c r="O6" s="112"/>
    </row>
    <row r="7" spans="2:15" x14ac:dyDescent="0.25">
      <c r="B7" s="75" t="s">
        <v>21</v>
      </c>
      <c r="C7" s="108">
        <v>90.112359550561791</v>
      </c>
      <c r="D7" s="109"/>
      <c r="E7" s="110"/>
      <c r="F7" s="109"/>
      <c r="G7" s="111"/>
      <c r="H7" s="112"/>
      <c r="J7" s="110"/>
      <c r="K7" s="109"/>
      <c r="L7" s="109"/>
      <c r="M7" s="109"/>
      <c r="N7" s="112"/>
      <c r="O7" s="112"/>
    </row>
    <row r="8" spans="2:15" x14ac:dyDescent="0.25">
      <c r="B8" s="75" t="s">
        <v>22</v>
      </c>
      <c r="C8" s="108">
        <v>60.66115702479339</v>
      </c>
      <c r="D8" s="109"/>
      <c r="E8" s="110"/>
      <c r="F8" s="109"/>
      <c r="G8" s="111"/>
      <c r="H8" s="112"/>
      <c r="J8" s="110"/>
      <c r="K8" s="109"/>
      <c r="L8" s="109"/>
      <c r="M8" s="109"/>
      <c r="N8" s="112"/>
      <c r="O8" s="112"/>
    </row>
    <row r="9" spans="2:15" x14ac:dyDescent="0.25">
      <c r="B9" s="75" t="s">
        <v>23</v>
      </c>
      <c r="C9" s="108">
        <v>89.579158316633269</v>
      </c>
      <c r="D9" s="109"/>
      <c r="E9" s="110"/>
      <c r="F9" s="109"/>
      <c r="G9" s="111"/>
      <c r="H9" s="112"/>
      <c r="J9" s="110"/>
      <c r="K9" s="109"/>
      <c r="L9" s="109"/>
      <c r="M9" s="109"/>
      <c r="N9" s="112"/>
      <c r="O9" s="112"/>
    </row>
    <row r="10" spans="2:15" x14ac:dyDescent="0.25">
      <c r="B10" s="75" t="s">
        <v>24</v>
      </c>
      <c r="C10" s="108">
        <v>94.062797335870599</v>
      </c>
      <c r="D10" s="109"/>
      <c r="E10" s="110"/>
      <c r="F10" s="109"/>
      <c r="G10" s="111"/>
      <c r="H10" s="112"/>
      <c r="J10" s="110"/>
      <c r="K10" s="109"/>
      <c r="L10" s="109"/>
      <c r="M10" s="109"/>
      <c r="N10" s="112"/>
      <c r="O10" s="112"/>
    </row>
    <row r="11" spans="2:15" x14ac:dyDescent="0.25">
      <c r="B11" s="75" t="s">
        <v>25</v>
      </c>
      <c r="C11" s="108">
        <v>52.275249722530525</v>
      </c>
      <c r="D11" s="109"/>
      <c r="E11" s="110"/>
      <c r="F11" s="109"/>
      <c r="G11" s="111"/>
      <c r="H11" s="112"/>
      <c r="J11" s="110"/>
      <c r="K11" s="109"/>
      <c r="L11" s="109"/>
      <c r="M11" s="109"/>
      <c r="N11" s="112"/>
      <c r="O11" s="112"/>
    </row>
    <row r="12" spans="2:15" x14ac:dyDescent="0.25">
      <c r="B12" s="75" t="s">
        <v>26</v>
      </c>
      <c r="C12" s="108">
        <v>88.068181818181813</v>
      </c>
      <c r="D12" s="109"/>
      <c r="E12" s="110"/>
      <c r="F12" s="109"/>
      <c r="G12" s="111"/>
      <c r="H12" s="112"/>
      <c r="J12" s="110"/>
      <c r="K12" s="109"/>
      <c r="L12" s="109"/>
      <c r="M12" s="109"/>
      <c r="N12" s="112"/>
      <c r="O12" s="112"/>
    </row>
    <row r="13" spans="2:15" x14ac:dyDescent="0.25">
      <c r="B13" s="75" t="s">
        <v>27</v>
      </c>
      <c r="C13" s="108">
        <v>82.189239332096477</v>
      </c>
      <c r="D13" s="109"/>
      <c r="E13" s="110"/>
      <c r="F13" s="109"/>
      <c r="G13" s="111"/>
      <c r="H13" s="112"/>
      <c r="J13" s="110"/>
      <c r="K13" s="109"/>
      <c r="L13" s="109"/>
      <c r="M13" s="109"/>
      <c r="N13" s="112"/>
      <c r="O13" s="112"/>
    </row>
    <row r="14" spans="2:15" x14ac:dyDescent="0.25">
      <c r="B14" s="75" t="s">
        <v>28</v>
      </c>
      <c r="C14" s="108">
        <v>87.272727272727266</v>
      </c>
      <c r="D14" s="109"/>
      <c r="E14" s="110"/>
      <c r="F14" s="109"/>
      <c r="G14" s="111"/>
      <c r="H14" s="112"/>
      <c r="J14" s="110"/>
      <c r="K14" s="109"/>
      <c r="L14" s="109"/>
      <c r="M14" s="109"/>
      <c r="N14" s="112"/>
      <c r="O14" s="112"/>
    </row>
    <row r="15" spans="2:15" x14ac:dyDescent="0.25">
      <c r="B15" s="75" t="s">
        <v>29</v>
      </c>
      <c r="C15" s="108">
        <v>83.968368080517607</v>
      </c>
      <c r="D15" s="109"/>
      <c r="E15" s="110"/>
      <c r="F15" s="109"/>
      <c r="G15" s="111"/>
      <c r="H15" s="113"/>
      <c r="J15" s="110"/>
      <c r="K15" s="109"/>
      <c r="L15" s="109"/>
      <c r="M15" s="109"/>
      <c r="N15" s="112"/>
      <c r="O15" s="112"/>
    </row>
    <row r="16" spans="2:15" x14ac:dyDescent="0.25">
      <c r="B16" s="75" t="s">
        <v>30</v>
      </c>
      <c r="C16" s="108">
        <v>86.140089418777947</v>
      </c>
      <c r="D16" s="109"/>
      <c r="E16" s="110"/>
      <c r="F16" s="109"/>
      <c r="G16" s="111"/>
      <c r="H16" s="113"/>
      <c r="J16" s="110"/>
      <c r="K16" s="109"/>
      <c r="L16" s="109"/>
      <c r="M16" s="109"/>
      <c r="N16" s="112"/>
      <c r="O16" s="112"/>
    </row>
    <row r="17" spans="2:15" x14ac:dyDescent="0.25">
      <c r="B17" s="75" t="s">
        <v>31</v>
      </c>
      <c r="C17" s="108">
        <v>90.135067533766886</v>
      </c>
      <c r="D17" s="109"/>
      <c r="E17" s="110"/>
      <c r="F17" s="109"/>
      <c r="G17" s="111"/>
      <c r="H17" s="112"/>
      <c r="J17" s="110"/>
      <c r="K17" s="109"/>
      <c r="L17" s="109"/>
      <c r="M17" s="109"/>
      <c r="N17" s="112"/>
      <c r="O17" s="112"/>
    </row>
    <row r="18" spans="2:15" x14ac:dyDescent="0.25">
      <c r="B18" s="75" t="s">
        <v>32</v>
      </c>
      <c r="C18" s="114">
        <v>90.227651304830644</v>
      </c>
      <c r="D18" s="115"/>
      <c r="G18" s="111"/>
      <c r="H18" s="116"/>
      <c r="J18" s="110"/>
      <c r="K18" s="109"/>
      <c r="L18" s="109"/>
      <c r="M18" s="109"/>
      <c r="N18" s="112"/>
      <c r="O18" s="112"/>
    </row>
    <row r="19" spans="2:15" x14ac:dyDescent="0.25">
      <c r="B19" s="75" t="s">
        <v>33</v>
      </c>
      <c r="C19" s="108">
        <v>80</v>
      </c>
      <c r="D19" s="109"/>
      <c r="E19" s="110"/>
      <c r="F19" s="109"/>
      <c r="G19" s="111"/>
      <c r="H19" s="112"/>
      <c r="J19" s="110"/>
      <c r="K19" s="109"/>
      <c r="L19" s="109"/>
      <c r="M19" s="109"/>
      <c r="N19" s="112"/>
      <c r="O19" s="112"/>
    </row>
    <row r="20" spans="2:15" x14ac:dyDescent="0.25">
      <c r="B20" s="75" t="s">
        <v>34</v>
      </c>
      <c r="C20" s="108">
        <v>86.54708520179372</v>
      </c>
      <c r="D20" s="109"/>
      <c r="E20" s="110"/>
      <c r="F20" s="109"/>
      <c r="G20" s="111"/>
      <c r="H20" s="112"/>
      <c r="J20" s="110"/>
      <c r="K20" s="109"/>
      <c r="L20" s="109"/>
      <c r="M20" s="109"/>
      <c r="N20" s="112"/>
      <c r="O20" s="112"/>
    </row>
    <row r="21" spans="2:15" x14ac:dyDescent="0.25">
      <c r="B21" s="75" t="s">
        <v>35</v>
      </c>
      <c r="C21" s="108">
        <v>88.422818791946312</v>
      </c>
      <c r="D21" s="109"/>
      <c r="E21" s="110"/>
      <c r="F21" s="109"/>
      <c r="G21" s="111"/>
      <c r="H21" s="112"/>
      <c r="J21" s="110"/>
      <c r="K21" s="109"/>
      <c r="L21" s="109"/>
      <c r="M21" s="109"/>
      <c r="N21" s="112"/>
      <c r="O21" s="112"/>
    </row>
    <row r="22" spans="2:15" x14ac:dyDescent="0.25">
      <c r="B22" s="75" t="s">
        <v>36</v>
      </c>
      <c r="C22" s="108">
        <v>79.802955665024626</v>
      </c>
      <c r="D22" s="109"/>
      <c r="E22" s="110"/>
      <c r="F22" s="109"/>
      <c r="G22" s="111"/>
      <c r="H22" s="112"/>
      <c r="J22" s="110"/>
      <c r="K22" s="109"/>
      <c r="L22" s="109"/>
      <c r="M22" s="109"/>
      <c r="N22" s="112"/>
      <c r="O22" s="112"/>
    </row>
    <row r="23" spans="2:15" x14ac:dyDescent="0.25">
      <c r="B23" s="75" t="s">
        <v>37</v>
      </c>
      <c r="C23" s="108">
        <v>90.408805031446548</v>
      </c>
      <c r="D23" s="109"/>
      <c r="E23" s="110"/>
      <c r="F23" s="109"/>
      <c r="G23" s="111"/>
      <c r="H23" s="112"/>
      <c r="J23" s="110"/>
      <c r="K23" s="109"/>
      <c r="L23" s="109"/>
      <c r="M23" s="109"/>
      <c r="N23" s="112"/>
      <c r="O23" s="112"/>
    </row>
    <row r="24" spans="2:15" x14ac:dyDescent="0.25">
      <c r="B24" s="75" t="s">
        <v>38</v>
      </c>
      <c r="C24" s="114">
        <v>92.129963898916969</v>
      </c>
      <c r="G24" s="111"/>
      <c r="H24" s="116"/>
      <c r="J24" s="110"/>
      <c r="K24" s="109"/>
      <c r="L24" s="109"/>
      <c r="M24" s="109"/>
      <c r="N24" s="112"/>
      <c r="O24" s="112"/>
    </row>
    <row r="25" spans="2:15" x14ac:dyDescent="0.25">
      <c r="B25" s="75" t="s">
        <v>39</v>
      </c>
      <c r="C25" s="114">
        <v>81.92473781616286</v>
      </c>
      <c r="G25" s="111"/>
      <c r="H25" s="112"/>
      <c r="J25" s="110"/>
      <c r="K25" s="109"/>
      <c r="L25" s="109"/>
      <c r="M25" s="109"/>
      <c r="N25" s="112"/>
      <c r="O25" s="112"/>
    </row>
    <row r="26" spans="2:15" x14ac:dyDescent="0.25">
      <c r="B26" s="75" t="s">
        <v>40</v>
      </c>
      <c r="C26" s="114">
        <v>70.124481327800837</v>
      </c>
      <c r="G26" s="111"/>
      <c r="H26" s="112"/>
      <c r="J26" s="110"/>
      <c r="K26" s="109"/>
      <c r="L26" s="109"/>
      <c r="M26" s="109"/>
      <c r="N26" s="112"/>
      <c r="O26" s="112"/>
    </row>
    <row r="27" spans="2:15" x14ac:dyDescent="0.25">
      <c r="B27" s="75" t="s">
        <v>41</v>
      </c>
      <c r="C27" s="108">
        <v>79.441624365482227</v>
      </c>
      <c r="D27" s="109"/>
      <c r="J27" s="110"/>
      <c r="K27" s="109"/>
      <c r="L27" s="109"/>
      <c r="M27" s="109"/>
      <c r="N27" s="112"/>
      <c r="O27" s="112"/>
    </row>
    <row r="28" spans="2:15" x14ac:dyDescent="0.25">
      <c r="B28" s="75" t="s">
        <v>42</v>
      </c>
      <c r="C28" s="108">
        <v>75.759454432734032</v>
      </c>
      <c r="D28" s="109"/>
      <c r="E28" s="110"/>
      <c r="J28" s="110"/>
      <c r="K28" s="109"/>
      <c r="L28" s="109"/>
      <c r="M28" s="109"/>
      <c r="N28" s="112"/>
      <c r="O28" s="112"/>
    </row>
    <row r="29" spans="2:15" x14ac:dyDescent="0.25">
      <c r="B29" s="75" t="s">
        <v>43</v>
      </c>
      <c r="C29" s="114">
        <v>81.75716900549115</v>
      </c>
      <c r="J29" s="110"/>
      <c r="K29" s="109"/>
      <c r="L29" s="109"/>
      <c r="M29" s="109"/>
      <c r="N29" s="112"/>
      <c r="O29" s="112"/>
    </row>
    <row r="30" spans="2:15" x14ac:dyDescent="0.25">
      <c r="B30" s="75" t="s">
        <v>44</v>
      </c>
      <c r="C30" s="114">
        <v>62.56890848952591</v>
      </c>
      <c r="J30" s="110"/>
      <c r="K30" s="109"/>
      <c r="L30" s="109"/>
      <c r="M30" s="109"/>
      <c r="N30" s="112"/>
      <c r="O30" s="112"/>
    </row>
    <row r="31" spans="2:15" x14ac:dyDescent="0.25">
      <c r="B31" s="75" t="s">
        <v>45</v>
      </c>
      <c r="C31" s="114">
        <v>74.763636363636365</v>
      </c>
      <c r="J31" s="110"/>
      <c r="K31" s="109"/>
      <c r="L31" s="109"/>
      <c r="M31" s="109"/>
      <c r="N31" s="112"/>
      <c r="O31" s="112"/>
    </row>
    <row r="32" spans="2:15" x14ac:dyDescent="0.25">
      <c r="B32" s="75" t="s">
        <v>46</v>
      </c>
      <c r="C32" s="114">
        <v>89.73451327433628</v>
      </c>
      <c r="J32" s="110"/>
      <c r="K32" s="109"/>
      <c r="L32" s="109"/>
      <c r="M32" s="109"/>
      <c r="N32" s="112"/>
      <c r="O32" s="112"/>
    </row>
    <row r="33" spans="2:15" x14ac:dyDescent="0.25">
      <c r="B33" s="75" t="s">
        <v>47</v>
      </c>
      <c r="C33" s="114">
        <v>89.137380191693296</v>
      </c>
      <c r="J33" s="110"/>
      <c r="K33" s="109"/>
      <c r="L33" s="109"/>
      <c r="M33" s="109"/>
      <c r="N33" s="112"/>
      <c r="O33" s="112"/>
    </row>
    <row r="34" spans="2:15" x14ac:dyDescent="0.25">
      <c r="B34" s="75" t="s">
        <v>48</v>
      </c>
      <c r="C34" s="114">
        <v>81.802426343154252</v>
      </c>
      <c r="J34" s="110"/>
      <c r="K34" s="109"/>
      <c r="L34" s="109"/>
      <c r="M34" s="109"/>
      <c r="N34" s="112"/>
      <c r="O34" s="112"/>
    </row>
    <row r="35" spans="2:15" x14ac:dyDescent="0.25">
      <c r="B35" s="75" t="s">
        <v>49</v>
      </c>
      <c r="C35" s="114">
        <v>82.193268186753528</v>
      </c>
      <c r="J35" s="110"/>
      <c r="K35" s="109"/>
      <c r="L35" s="109"/>
      <c r="M35" s="109"/>
      <c r="N35" s="112"/>
      <c r="O35" s="112"/>
    </row>
    <row r="36" spans="2:15" x14ac:dyDescent="0.25">
      <c r="B36" s="75" t="s">
        <v>50</v>
      </c>
      <c r="C36" s="114">
        <v>91.841275727795292</v>
      </c>
      <c r="J36" s="110"/>
      <c r="K36" s="109"/>
      <c r="L36" s="109"/>
      <c r="M36" s="109"/>
      <c r="N36" s="112"/>
      <c r="O36" s="112"/>
    </row>
    <row r="37" spans="2:15" x14ac:dyDescent="0.25">
      <c r="B37" s="75" t="s">
        <v>51</v>
      </c>
      <c r="C37" s="114">
        <v>64.932126696832583</v>
      </c>
      <c r="J37" s="110"/>
      <c r="K37" s="109"/>
      <c r="L37" s="109"/>
      <c r="M37" s="109"/>
      <c r="N37" s="112"/>
      <c r="O37" s="112"/>
    </row>
    <row r="38" spans="2:15" x14ac:dyDescent="0.25">
      <c r="B38" s="75" t="s">
        <v>52</v>
      </c>
      <c r="C38" s="114">
        <v>93.801862828111766</v>
      </c>
      <c r="J38" s="110"/>
      <c r="K38" s="109"/>
      <c r="L38" s="109"/>
      <c r="M38" s="109"/>
      <c r="N38" s="112"/>
      <c r="O38" s="112"/>
    </row>
    <row r="39" spans="2:15" x14ac:dyDescent="0.25">
      <c r="B39" s="75" t="s">
        <v>53</v>
      </c>
      <c r="C39" s="114">
        <v>93.993076766442684</v>
      </c>
      <c r="J39" s="110"/>
      <c r="K39" s="109"/>
      <c r="L39" s="109"/>
      <c r="M39" s="109"/>
      <c r="N39" s="112"/>
      <c r="O39" s="112"/>
    </row>
    <row r="40" spans="2:15" x14ac:dyDescent="0.25">
      <c r="B40" s="75" t="s">
        <v>54</v>
      </c>
      <c r="C40" s="114">
        <v>90.730050933786075</v>
      </c>
      <c r="J40" s="110"/>
      <c r="K40" s="109"/>
      <c r="L40" s="109"/>
      <c r="M40" s="109"/>
      <c r="N40" s="112"/>
      <c r="O40" s="112"/>
    </row>
    <row r="41" spans="2:15" x14ac:dyDescent="0.25">
      <c r="B41" s="75" t="s">
        <v>55</v>
      </c>
      <c r="C41" s="114">
        <v>82.913669064748206</v>
      </c>
      <c r="J41" s="110"/>
      <c r="K41" s="109"/>
      <c r="L41" s="109"/>
      <c r="M41" s="109"/>
      <c r="N41" s="112"/>
      <c r="O41" s="112"/>
    </row>
    <row r="42" spans="2:15" x14ac:dyDescent="0.25">
      <c r="B42" s="75" t="s">
        <v>56</v>
      </c>
      <c r="C42" s="114">
        <v>92.115143929912392</v>
      </c>
      <c r="J42" s="110"/>
      <c r="K42" s="109"/>
      <c r="L42" s="109"/>
      <c r="M42" s="109"/>
      <c r="N42" s="112"/>
      <c r="O42" s="112"/>
    </row>
    <row r="43" spans="2:15" x14ac:dyDescent="0.25">
      <c r="B43" s="75" t="s">
        <v>57</v>
      </c>
      <c r="C43" s="114">
        <v>84.37924477044281</v>
      </c>
      <c r="J43" s="110"/>
      <c r="K43" s="109"/>
      <c r="L43" s="109"/>
      <c r="M43" s="109"/>
      <c r="N43" s="112"/>
      <c r="O43" s="112"/>
    </row>
    <row r="44" spans="2:15" x14ac:dyDescent="0.25">
      <c r="B44" s="75" t="s">
        <v>58</v>
      </c>
      <c r="C44" s="114">
        <v>80.196399345335522</v>
      </c>
      <c r="J44" s="110"/>
      <c r="K44" s="109"/>
      <c r="L44" s="109"/>
      <c r="M44" s="109"/>
      <c r="N44" s="112"/>
      <c r="O44" s="112"/>
    </row>
    <row r="45" spans="2:15" x14ac:dyDescent="0.25">
      <c r="B45" s="75" t="s">
        <v>59</v>
      </c>
      <c r="C45" s="114">
        <v>74.390243902439025</v>
      </c>
      <c r="J45" s="110"/>
      <c r="K45" s="109"/>
      <c r="L45" s="109"/>
      <c r="M45" s="109"/>
      <c r="N45" s="112"/>
      <c r="O45" s="112"/>
    </row>
    <row r="46" spans="2:15" x14ac:dyDescent="0.25">
      <c r="B46" s="75" t="s">
        <v>60</v>
      </c>
      <c r="C46" s="114">
        <v>82.315521628498729</v>
      </c>
      <c r="J46" s="110"/>
      <c r="K46" s="109"/>
      <c r="L46" s="109"/>
      <c r="M46" s="109"/>
      <c r="N46" s="112"/>
      <c r="O46" s="112"/>
    </row>
    <row r="47" spans="2:15" x14ac:dyDescent="0.25">
      <c r="B47" s="75" t="s">
        <v>61</v>
      </c>
      <c r="C47" s="114">
        <v>89.274303970789589</v>
      </c>
      <c r="J47" s="110"/>
      <c r="K47" s="109"/>
      <c r="L47" s="109"/>
      <c r="M47" s="109"/>
      <c r="N47" s="112"/>
      <c r="O47" s="112"/>
    </row>
    <row r="48" spans="2:15" x14ac:dyDescent="0.25">
      <c r="B48" s="75" t="s">
        <v>62</v>
      </c>
      <c r="C48" s="114">
        <v>54.493307839388144</v>
      </c>
      <c r="J48" s="110"/>
      <c r="K48" s="109"/>
      <c r="L48" s="109"/>
      <c r="M48" s="109"/>
      <c r="N48" s="112"/>
      <c r="O48" s="112"/>
    </row>
    <row r="49" spans="2:15" x14ac:dyDescent="0.25">
      <c r="B49" s="75" t="s">
        <v>63</v>
      </c>
      <c r="C49" s="114">
        <v>93.132411067193672</v>
      </c>
      <c r="J49" s="110"/>
      <c r="K49" s="109"/>
      <c r="L49" s="109"/>
      <c r="M49" s="109"/>
      <c r="N49" s="112"/>
      <c r="O49" s="112"/>
    </row>
    <row r="50" spans="2:15" x14ac:dyDescent="0.25">
      <c r="B50" s="75" t="s">
        <v>64</v>
      </c>
      <c r="C50" s="114">
        <v>82.08824814329401</v>
      </c>
      <c r="J50" s="110"/>
      <c r="K50" s="109"/>
      <c r="L50" s="109"/>
      <c r="M50" s="109"/>
      <c r="N50" s="112"/>
      <c r="O50" s="112"/>
    </row>
    <row r="51" spans="2:15" x14ac:dyDescent="0.25">
      <c r="B51" s="75" t="s">
        <v>65</v>
      </c>
      <c r="C51" s="114">
        <v>63.522012578616355</v>
      </c>
      <c r="J51" s="110"/>
      <c r="K51" s="109"/>
      <c r="L51" s="109"/>
      <c r="M51" s="109"/>
      <c r="N51" s="112"/>
      <c r="O51" s="112"/>
    </row>
    <row r="52" spans="2:15" x14ac:dyDescent="0.25">
      <c r="B52" s="75" t="s">
        <v>66</v>
      </c>
      <c r="C52" s="114">
        <v>90.667886550777681</v>
      </c>
      <c r="J52" s="110"/>
      <c r="K52" s="109"/>
      <c r="L52" s="109"/>
      <c r="M52" s="109"/>
      <c r="N52" s="112"/>
      <c r="O52" s="112"/>
    </row>
    <row r="53" spans="2:15" x14ac:dyDescent="0.25">
      <c r="B53" s="75" t="s">
        <v>67</v>
      </c>
      <c r="C53" s="114">
        <v>80.898876404494388</v>
      </c>
      <c r="J53" s="110"/>
      <c r="K53" s="109"/>
      <c r="L53" s="109"/>
      <c r="M53" s="109"/>
      <c r="N53" s="112"/>
      <c r="O53" s="112"/>
    </row>
    <row r="54" spans="2:15" x14ac:dyDescent="0.25">
      <c r="B54" s="75" t="s">
        <v>68</v>
      </c>
      <c r="C54" s="114">
        <v>87.074468085106389</v>
      </c>
      <c r="J54" s="110"/>
      <c r="K54" s="109"/>
      <c r="L54" s="109"/>
      <c r="M54" s="109"/>
      <c r="N54" s="112"/>
      <c r="O54" s="112"/>
    </row>
    <row r="55" spans="2:15" x14ac:dyDescent="0.25">
      <c r="B55" s="75" t="s">
        <v>69</v>
      </c>
      <c r="C55" s="114">
        <v>89.879759519038075</v>
      </c>
      <c r="J55" s="110"/>
      <c r="K55" s="109"/>
      <c r="L55" s="109"/>
      <c r="M55" s="109"/>
      <c r="N55" s="112"/>
      <c r="O55" s="112"/>
    </row>
    <row r="56" spans="2:15" x14ac:dyDescent="0.25">
      <c r="B56" s="75" t="s">
        <v>70</v>
      </c>
      <c r="C56" s="114">
        <v>88.844393592677349</v>
      </c>
      <c r="J56" s="110"/>
      <c r="K56" s="109"/>
      <c r="L56" s="109"/>
      <c r="M56" s="109"/>
      <c r="N56" s="112"/>
      <c r="O56" s="112"/>
    </row>
    <row r="57" spans="2:15" x14ac:dyDescent="0.25">
      <c r="B57" s="75" t="s">
        <v>71</v>
      </c>
      <c r="C57" s="114">
        <v>74.209245742092463</v>
      </c>
      <c r="J57" s="110"/>
      <c r="K57" s="109"/>
      <c r="L57" s="109"/>
      <c r="M57" s="109"/>
      <c r="N57" s="112"/>
      <c r="O57" s="112"/>
    </row>
    <row r="58" spans="2:15" x14ac:dyDescent="0.25">
      <c r="B58" s="75" t="s">
        <v>72</v>
      </c>
      <c r="C58" s="114">
        <v>75.903614457831324</v>
      </c>
      <c r="J58" s="110"/>
      <c r="K58" s="109"/>
      <c r="L58" s="109"/>
      <c r="M58" s="109"/>
      <c r="N58" s="112"/>
      <c r="O58" s="112"/>
    </row>
    <row r="59" spans="2:15" x14ac:dyDescent="0.25">
      <c r="B59" s="75" t="s">
        <v>73</v>
      </c>
      <c r="C59" s="114">
        <v>89.846297158826275</v>
      </c>
      <c r="J59" s="110"/>
      <c r="K59" s="109"/>
      <c r="L59" s="109"/>
      <c r="M59" s="109"/>
      <c r="N59" s="112"/>
      <c r="O59" s="112"/>
    </row>
    <row r="60" spans="2:15" x14ac:dyDescent="0.25">
      <c r="B60" s="75" t="s">
        <v>74</v>
      </c>
      <c r="C60" s="114">
        <v>61.398963730569946</v>
      </c>
      <c r="J60" s="110"/>
      <c r="K60" s="109"/>
      <c r="L60" s="109"/>
      <c r="M60" s="109"/>
      <c r="N60" s="112"/>
      <c r="O60" s="112"/>
    </row>
    <row r="61" spans="2:15" x14ac:dyDescent="0.25">
      <c r="B61" s="75" t="s">
        <v>75</v>
      </c>
      <c r="C61" s="114">
        <v>88.78552971576228</v>
      </c>
      <c r="J61" s="110"/>
      <c r="K61" s="109"/>
      <c r="L61" s="109"/>
      <c r="M61" s="109"/>
      <c r="N61" s="112"/>
      <c r="O61" s="112"/>
    </row>
    <row r="62" spans="2:15" x14ac:dyDescent="0.25">
      <c r="B62" s="75" t="s">
        <v>76</v>
      </c>
      <c r="C62" s="114">
        <v>85.400658616904494</v>
      </c>
      <c r="J62" s="110"/>
      <c r="K62" s="109"/>
      <c r="L62" s="109"/>
      <c r="M62" s="109"/>
      <c r="N62" s="112"/>
      <c r="O62" s="112"/>
    </row>
    <row r="63" spans="2:15" x14ac:dyDescent="0.25">
      <c r="B63" s="75" t="s">
        <v>77</v>
      </c>
      <c r="C63" s="114">
        <v>80.306905370843992</v>
      </c>
      <c r="J63" s="110"/>
      <c r="K63" s="109"/>
      <c r="L63" s="109"/>
      <c r="M63" s="109"/>
      <c r="N63" s="112"/>
      <c r="O63" s="112"/>
    </row>
    <row r="64" spans="2:15" x14ac:dyDescent="0.25">
      <c r="B64" s="75" t="s">
        <v>78</v>
      </c>
      <c r="C64" s="114">
        <v>93.445671121441023</v>
      </c>
      <c r="J64" s="110"/>
      <c r="K64" s="109"/>
      <c r="L64" s="109"/>
      <c r="M64" s="109"/>
      <c r="N64" s="112"/>
      <c r="O64" s="112"/>
    </row>
    <row r="65" spans="2:15" x14ac:dyDescent="0.25">
      <c r="B65" s="75" t="s">
        <v>79</v>
      </c>
      <c r="C65" s="114">
        <v>73.167981961668545</v>
      </c>
      <c r="J65" s="110"/>
      <c r="K65" s="109"/>
      <c r="L65" s="109"/>
      <c r="M65" s="109"/>
      <c r="N65" s="112"/>
      <c r="O65" s="112"/>
    </row>
    <row r="66" spans="2:15" x14ac:dyDescent="0.25">
      <c r="B66" s="75" t="s">
        <v>80</v>
      </c>
      <c r="C66" s="114">
        <v>80.103806228373699</v>
      </c>
      <c r="J66" s="110"/>
      <c r="K66" s="109"/>
      <c r="L66" s="109"/>
      <c r="M66" s="109"/>
      <c r="N66" s="112"/>
      <c r="O66" s="112"/>
    </row>
    <row r="67" spans="2:15" x14ac:dyDescent="0.25">
      <c r="B67" s="75" t="s">
        <v>81</v>
      </c>
      <c r="C67" s="114">
        <v>88.888888888888886</v>
      </c>
      <c r="J67" s="110"/>
      <c r="K67" s="109"/>
      <c r="L67" s="109"/>
      <c r="M67" s="109"/>
      <c r="N67" s="112"/>
      <c r="O67" s="112"/>
    </row>
    <row r="68" spans="2:15" x14ac:dyDescent="0.25">
      <c r="B68" s="75" t="s">
        <v>82</v>
      </c>
      <c r="C68" s="114">
        <v>90.242643262777491</v>
      </c>
      <c r="J68" s="110"/>
      <c r="K68" s="109"/>
      <c r="L68" s="109"/>
      <c r="M68" s="109"/>
      <c r="N68" s="112"/>
      <c r="O68" s="112"/>
    </row>
    <row r="69" spans="2:15" x14ac:dyDescent="0.25">
      <c r="B69" s="75" t="s">
        <v>83</v>
      </c>
      <c r="C69" s="114">
        <v>89.209726443769</v>
      </c>
      <c r="J69" s="110"/>
      <c r="K69" s="109"/>
      <c r="L69" s="109"/>
      <c r="M69" s="109"/>
      <c r="N69" s="112"/>
      <c r="O69" s="112"/>
    </row>
    <row r="70" spans="2:15" x14ac:dyDescent="0.25">
      <c r="B70" s="75" t="s">
        <v>84</v>
      </c>
      <c r="C70" s="114">
        <v>84.949832775919731</v>
      </c>
      <c r="J70" s="110"/>
      <c r="K70" s="109"/>
      <c r="L70" s="109"/>
      <c r="M70" s="109"/>
      <c r="N70" s="112"/>
      <c r="O70" s="112"/>
    </row>
    <row r="71" spans="2:15" x14ac:dyDescent="0.25">
      <c r="B71" s="75" t="s">
        <v>85</v>
      </c>
      <c r="C71" s="114">
        <v>95.221503235440522</v>
      </c>
      <c r="J71" s="110"/>
      <c r="K71" s="109"/>
      <c r="L71" s="109"/>
      <c r="M71" s="109"/>
      <c r="N71" s="112"/>
      <c r="O71" s="112"/>
    </row>
    <row r="72" spans="2:15" x14ac:dyDescent="0.25">
      <c r="B72" s="75" t="s">
        <v>86</v>
      </c>
      <c r="C72" s="114">
        <v>95.322245322245323</v>
      </c>
      <c r="J72" s="110"/>
      <c r="K72" s="109"/>
      <c r="L72" s="109"/>
      <c r="M72" s="109"/>
      <c r="N72" s="112"/>
      <c r="O72" s="112"/>
    </row>
    <row r="73" spans="2:15" x14ac:dyDescent="0.25">
      <c r="B73" s="75" t="s">
        <v>87</v>
      </c>
      <c r="C73" s="114">
        <v>94.520547945205479</v>
      </c>
      <c r="J73" s="110"/>
      <c r="K73" s="109"/>
      <c r="L73" s="109"/>
      <c r="M73" s="109"/>
      <c r="N73" s="112"/>
      <c r="O73" s="112"/>
    </row>
    <row r="74" spans="2:15" x14ac:dyDescent="0.25">
      <c r="B74" s="75" t="s">
        <v>88</v>
      </c>
      <c r="C74" s="114">
        <v>92.071648803406248</v>
      </c>
      <c r="J74" s="110"/>
      <c r="K74" s="109"/>
      <c r="L74" s="109"/>
      <c r="M74" s="109"/>
      <c r="N74" s="112"/>
      <c r="O74" s="112"/>
    </row>
    <row r="75" spans="2:15" x14ac:dyDescent="0.25">
      <c r="B75" s="75" t="s">
        <v>89</v>
      </c>
      <c r="C75" s="114">
        <v>56.351791530944624</v>
      </c>
      <c r="J75" s="110"/>
      <c r="K75" s="109"/>
      <c r="L75" s="109"/>
      <c r="M75" s="109"/>
      <c r="N75" s="112"/>
      <c r="O75" s="112"/>
    </row>
    <row r="76" spans="2:15" x14ac:dyDescent="0.25">
      <c r="B76" s="75" t="s">
        <v>90</v>
      </c>
      <c r="C76" s="114">
        <v>77.749790092359362</v>
      </c>
      <c r="J76" s="110"/>
      <c r="K76" s="109"/>
      <c r="L76" s="109"/>
      <c r="M76" s="109"/>
      <c r="N76" s="112"/>
      <c r="O76" s="112"/>
    </row>
    <row r="77" spans="2:15" x14ac:dyDescent="0.25">
      <c r="B77" s="75" t="s">
        <v>91</v>
      </c>
      <c r="C77" s="114">
        <v>87.328023171614774</v>
      </c>
      <c r="J77" s="110"/>
      <c r="K77" s="109"/>
      <c r="L77" s="109"/>
      <c r="M77" s="109"/>
      <c r="N77" s="112"/>
      <c r="O77" s="112"/>
    </row>
    <row r="78" spans="2:15" x14ac:dyDescent="0.25">
      <c r="B78" s="75" t="s">
        <v>92</v>
      </c>
      <c r="C78" s="114">
        <v>84.728682170542641</v>
      </c>
      <c r="J78" s="110"/>
      <c r="K78" s="109"/>
      <c r="L78" s="109"/>
      <c r="M78" s="109"/>
      <c r="N78" s="112"/>
      <c r="O78" s="112"/>
    </row>
    <row r="79" spans="2:15" x14ac:dyDescent="0.25">
      <c r="B79" s="75" t="s">
        <v>93</v>
      </c>
      <c r="C79" s="114">
        <v>94.249744811160255</v>
      </c>
      <c r="J79" s="110"/>
      <c r="K79" s="109"/>
      <c r="L79" s="109"/>
      <c r="M79" s="109"/>
      <c r="N79" s="112"/>
      <c r="O79" s="112"/>
    </row>
    <row r="80" spans="2:15" x14ac:dyDescent="0.25">
      <c r="B80" s="75" t="s">
        <v>94</v>
      </c>
      <c r="C80" s="114">
        <v>85.036616023609142</v>
      </c>
      <c r="J80" s="110"/>
      <c r="K80" s="109"/>
      <c r="L80" s="109"/>
      <c r="M80" s="109"/>
      <c r="N80" s="112"/>
      <c r="O80" s="112"/>
    </row>
    <row r="81" spans="2:15" x14ac:dyDescent="0.25">
      <c r="B81" s="75" t="s">
        <v>95</v>
      </c>
      <c r="C81" s="114">
        <v>91.879537510083352</v>
      </c>
      <c r="J81" s="110"/>
      <c r="K81" s="109"/>
      <c r="L81" s="109"/>
      <c r="M81" s="109"/>
      <c r="N81" s="112"/>
      <c r="O81" s="112"/>
    </row>
    <row r="82" spans="2:15" x14ac:dyDescent="0.25">
      <c r="B82" s="75" t="s">
        <v>96</v>
      </c>
      <c r="C82" s="114">
        <v>66.858702243784109</v>
      </c>
      <c r="J82" s="110"/>
      <c r="K82" s="109"/>
      <c r="L82" s="109"/>
      <c r="M82" s="109"/>
      <c r="N82" s="112"/>
      <c r="O82" s="112"/>
    </row>
    <row r="83" spans="2:15" x14ac:dyDescent="0.25">
      <c r="B83" s="75" t="s">
        <v>97</v>
      </c>
      <c r="C83" s="114">
        <v>64.317083882301276</v>
      </c>
      <c r="J83" s="110"/>
      <c r="K83" s="109"/>
      <c r="L83" s="109"/>
      <c r="M83" s="109"/>
      <c r="N83" s="112"/>
      <c r="O83" s="112"/>
    </row>
    <row r="84" spans="2:15" x14ac:dyDescent="0.25">
      <c r="B84" s="75" t="s">
        <v>98</v>
      </c>
      <c r="C84" s="114">
        <v>86.098130841121488</v>
      </c>
      <c r="J84" s="110"/>
      <c r="K84" s="109"/>
      <c r="L84" s="109"/>
      <c r="M84" s="109"/>
      <c r="N84" s="112"/>
      <c r="O84" s="112"/>
    </row>
    <row r="85" spans="2:15" x14ac:dyDescent="0.25">
      <c r="B85" s="75" t="s">
        <v>99</v>
      </c>
      <c r="C85" s="114">
        <v>90.542099192618224</v>
      </c>
      <c r="J85" s="110"/>
      <c r="K85" s="109"/>
      <c r="L85" s="109"/>
      <c r="M85" s="109"/>
      <c r="N85" s="112"/>
      <c r="O85" s="112"/>
    </row>
    <row r="86" spans="2:15" x14ac:dyDescent="0.25">
      <c r="B86" s="75" t="s">
        <v>100</v>
      </c>
      <c r="C86" s="114">
        <v>88.719253604749781</v>
      </c>
      <c r="J86" s="110"/>
      <c r="K86" s="109"/>
      <c r="L86" s="109"/>
      <c r="M86" s="109"/>
      <c r="N86" s="112"/>
      <c r="O86" s="112"/>
    </row>
    <row r="87" spans="2:15" x14ac:dyDescent="0.25">
      <c r="B87" s="75" t="s">
        <v>101</v>
      </c>
      <c r="C87" s="114">
        <v>72.333333333333329</v>
      </c>
      <c r="J87" s="110"/>
      <c r="K87" s="109"/>
      <c r="L87" s="109"/>
      <c r="M87" s="109"/>
      <c r="N87" s="112"/>
      <c r="O87" s="112"/>
    </row>
    <row r="88" spans="2:15" x14ac:dyDescent="0.25">
      <c r="B88" s="75" t="s">
        <v>102</v>
      </c>
      <c r="C88" s="114">
        <v>84.862956810631232</v>
      </c>
      <c r="J88" s="110"/>
      <c r="K88" s="109"/>
      <c r="L88" s="109"/>
      <c r="M88" s="109"/>
      <c r="N88" s="112"/>
      <c r="O88" s="112"/>
    </row>
    <row r="89" spans="2:15" x14ac:dyDescent="0.25">
      <c r="B89" s="75" t="s">
        <v>103</v>
      </c>
      <c r="C89" s="114">
        <v>86.678200692041528</v>
      </c>
      <c r="J89" s="110"/>
      <c r="K89" s="109"/>
      <c r="L89" s="109"/>
      <c r="M89" s="109"/>
      <c r="N89" s="112"/>
      <c r="O89" s="112"/>
    </row>
    <row r="90" spans="2:15" x14ac:dyDescent="0.25">
      <c r="B90" s="75" t="s">
        <v>104</v>
      </c>
      <c r="C90" s="114">
        <v>81.019830028328613</v>
      </c>
      <c r="J90" s="110"/>
      <c r="K90" s="109"/>
      <c r="L90" s="109"/>
      <c r="M90" s="109"/>
      <c r="N90" s="112"/>
      <c r="O90" s="112"/>
    </row>
    <row r="91" spans="2:15" x14ac:dyDescent="0.25">
      <c r="B91" s="75" t="s">
        <v>105</v>
      </c>
      <c r="C91" s="114">
        <v>91.882556131260799</v>
      </c>
      <c r="J91" s="110"/>
      <c r="K91" s="109"/>
      <c r="L91" s="109"/>
      <c r="M91" s="109"/>
      <c r="N91" s="112"/>
      <c r="O91" s="112"/>
    </row>
    <row r="92" spans="2:15" x14ac:dyDescent="0.25">
      <c r="B92" s="75" t="s">
        <v>106</v>
      </c>
      <c r="C92" s="114">
        <v>94.16590701914312</v>
      </c>
      <c r="J92" s="110"/>
      <c r="K92" s="109"/>
      <c r="L92" s="109"/>
      <c r="M92" s="109"/>
      <c r="N92" s="112"/>
      <c r="O92" s="112"/>
    </row>
    <row r="93" spans="2:15" x14ac:dyDescent="0.25">
      <c r="B93" s="75" t="s">
        <v>107</v>
      </c>
      <c r="C93" s="114">
        <v>87.460815047021939</v>
      </c>
      <c r="J93" s="110"/>
      <c r="K93" s="109"/>
      <c r="L93" s="109"/>
      <c r="M93" s="109"/>
      <c r="N93" s="112"/>
      <c r="O93" s="112"/>
    </row>
    <row r="94" spans="2:15" x14ac:dyDescent="0.25">
      <c r="B94" s="75" t="s">
        <v>108</v>
      </c>
      <c r="C94" s="114">
        <v>82.238193018480487</v>
      </c>
      <c r="J94" s="110"/>
      <c r="K94" s="109"/>
      <c r="L94" s="109"/>
      <c r="M94" s="109"/>
      <c r="N94" s="112"/>
      <c r="O94" s="112"/>
    </row>
    <row r="95" spans="2:15" x14ac:dyDescent="0.25">
      <c r="B95" s="75" t="s">
        <v>109</v>
      </c>
      <c r="C95" s="114">
        <v>90.26128266033254</v>
      </c>
      <c r="J95" s="110"/>
      <c r="K95" s="109"/>
      <c r="L95" s="109"/>
      <c r="M95" s="109"/>
      <c r="N95" s="112"/>
      <c r="O95" s="112"/>
    </row>
    <row r="96" spans="2:15" x14ac:dyDescent="0.25">
      <c r="B96" s="75" t="s">
        <v>110</v>
      </c>
      <c r="C96" s="114">
        <v>69.418803418803421</v>
      </c>
      <c r="J96" s="110"/>
      <c r="K96" s="109"/>
      <c r="L96" s="109"/>
      <c r="M96" s="109"/>
      <c r="N96" s="112"/>
      <c r="O96" s="112"/>
    </row>
    <row r="97" spans="2:15" x14ac:dyDescent="0.25">
      <c r="B97" s="75" t="s">
        <v>111</v>
      </c>
      <c r="C97" s="114">
        <v>60.056422170594089</v>
      </c>
      <c r="J97" s="110"/>
      <c r="K97" s="109"/>
      <c r="L97" s="109"/>
      <c r="M97" s="109"/>
      <c r="N97" s="112"/>
      <c r="O97" s="112"/>
    </row>
    <row r="98" spans="2:15" x14ac:dyDescent="0.25">
      <c r="B98" s="75" t="s">
        <v>112</v>
      </c>
      <c r="C98" s="114">
        <v>63.045133224578578</v>
      </c>
      <c r="J98" s="110"/>
      <c r="K98" s="109"/>
      <c r="L98" s="109"/>
      <c r="M98" s="109"/>
      <c r="N98" s="112"/>
      <c r="O98" s="112"/>
    </row>
    <row r="99" spans="2:15" x14ac:dyDescent="0.25">
      <c r="B99" s="75" t="s">
        <v>113</v>
      </c>
      <c r="C99" s="114">
        <v>58.37226827430294</v>
      </c>
      <c r="J99" s="110"/>
      <c r="K99" s="109"/>
      <c r="L99" s="109"/>
      <c r="M99" s="109"/>
      <c r="N99" s="112"/>
      <c r="O99" s="112"/>
    </row>
    <row r="100" spans="2:15" x14ac:dyDescent="0.25">
      <c r="B100" s="75" t="s">
        <v>114</v>
      </c>
      <c r="C100" s="114">
        <v>67.86924119241192</v>
      </c>
      <c r="J100" s="110"/>
      <c r="K100" s="109"/>
      <c r="L100" s="109"/>
      <c r="M100" s="109"/>
      <c r="N100" s="112"/>
      <c r="O100" s="112"/>
    </row>
    <row r="101" spans="2:15" x14ac:dyDescent="0.25">
      <c r="B101" s="75" t="s">
        <v>115</v>
      </c>
      <c r="C101" s="114">
        <v>97.162457125038983</v>
      </c>
      <c r="J101" s="110"/>
      <c r="K101" s="109"/>
      <c r="L101" s="109"/>
      <c r="M101" s="109"/>
      <c r="N101" s="112"/>
      <c r="O101" s="112"/>
    </row>
    <row r="102" spans="2:15" x14ac:dyDescent="0.25">
      <c r="B102" s="75" t="s">
        <v>116</v>
      </c>
      <c r="C102" s="114">
        <v>96.893558702603926</v>
      </c>
      <c r="N102" s="112"/>
      <c r="O102" s="112"/>
    </row>
    <row r="103" spans="2:15" x14ac:dyDescent="0.25">
      <c r="B103" s="75" t="s">
        <v>117</v>
      </c>
      <c r="C103" s="114">
        <v>98.816249663707296</v>
      </c>
      <c r="J103" s="110"/>
      <c r="K103" s="109"/>
      <c r="L103" s="109"/>
      <c r="M103" s="109"/>
      <c r="N103" s="112"/>
      <c r="O103" s="112"/>
    </row>
    <row r="104" spans="2:15" x14ac:dyDescent="0.25">
      <c r="B104" s="75" t="s">
        <v>118</v>
      </c>
      <c r="C104" s="114">
        <v>97.894517406712524</v>
      </c>
      <c r="J104" s="110"/>
      <c r="K104" s="109"/>
      <c r="L104" s="109"/>
      <c r="M104" s="109"/>
      <c r="N104" s="112"/>
      <c r="O104" s="112"/>
    </row>
    <row r="105" spans="2:15" x14ac:dyDescent="0.25">
      <c r="B105" s="75" t="s">
        <v>119</v>
      </c>
      <c r="C105" s="114">
        <v>97.263681592039802</v>
      </c>
      <c r="J105" s="110"/>
      <c r="K105" s="109"/>
      <c r="L105" s="109"/>
      <c r="M105" s="109"/>
      <c r="N105" s="112"/>
      <c r="O105" s="112"/>
    </row>
    <row r="106" spans="2:15" x14ac:dyDescent="0.25">
      <c r="B106" s="12"/>
      <c r="J106" s="110"/>
      <c r="K106" s="109"/>
      <c r="L106" s="109"/>
      <c r="M106" s="109"/>
      <c r="N106" s="112"/>
      <c r="O106" s="112"/>
    </row>
    <row r="107" spans="2:15" ht="99" customHeight="1" x14ac:dyDescent="0.25">
      <c r="B107" s="148" t="s">
        <v>221</v>
      </c>
      <c r="C107" s="145"/>
      <c r="J107" s="110"/>
      <c r="K107" s="109"/>
      <c r="L107" s="109"/>
      <c r="M107" s="109"/>
      <c r="N107" s="112"/>
      <c r="O107" s="112"/>
    </row>
    <row r="108" spans="2:15" x14ac:dyDescent="0.25">
      <c r="N108" s="112"/>
      <c r="O108" s="112"/>
    </row>
    <row r="109" spans="2:15" x14ac:dyDescent="0.25">
      <c r="N109" s="112"/>
      <c r="O109" s="112"/>
    </row>
    <row r="110" spans="2:15" x14ac:dyDescent="0.25">
      <c r="J110" s="110"/>
      <c r="K110" s="109"/>
      <c r="N110" s="112"/>
    </row>
    <row r="111" spans="2:15" x14ac:dyDescent="0.25">
      <c r="J111" s="110"/>
      <c r="K111" s="109"/>
      <c r="L111" s="109"/>
      <c r="N111" s="112"/>
    </row>
    <row r="112" spans="2:15" x14ac:dyDescent="0.25">
      <c r="J112" s="110"/>
      <c r="N112" s="112"/>
    </row>
    <row r="114" spans="10:13" x14ac:dyDescent="0.25">
      <c r="J114" s="110"/>
      <c r="K114" s="109"/>
      <c r="L114" s="109"/>
      <c r="M114" s="109"/>
    </row>
    <row r="115" spans="10:13" x14ac:dyDescent="0.25">
      <c r="J115" s="110"/>
      <c r="K115" s="109"/>
      <c r="L115" s="109"/>
      <c r="M115" s="109"/>
    </row>
    <row r="116" spans="10:13" x14ac:dyDescent="0.25">
      <c r="J116" s="110"/>
      <c r="K116" s="109"/>
      <c r="L116" s="109"/>
      <c r="M116" s="109"/>
    </row>
    <row r="117" spans="10:13" x14ac:dyDescent="0.25">
      <c r="J117" s="110"/>
      <c r="K117" s="109"/>
      <c r="L117" s="109"/>
      <c r="M117" s="109"/>
    </row>
    <row r="118" spans="10:13" x14ac:dyDescent="0.25">
      <c r="J118" s="110"/>
      <c r="K118" s="109"/>
      <c r="L118" s="109"/>
      <c r="M118" s="109"/>
    </row>
  </sheetData>
  <mergeCells count="1">
    <mergeCell ref="B107:C10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0"/>
  <sheetViews>
    <sheetView showGridLines="0" workbookViewId="0">
      <selection activeCell="M22" sqref="M22"/>
    </sheetView>
  </sheetViews>
  <sheetFormatPr baseColWidth="10" defaultColWidth="11.42578125" defaultRowHeight="12.75" x14ac:dyDescent="0.25"/>
  <cols>
    <col min="1" max="1" width="3" style="1" customWidth="1"/>
    <col min="2" max="16384" width="11.42578125" style="1"/>
  </cols>
  <sheetData>
    <row r="1" spans="2:11" x14ac:dyDescent="0.25">
      <c r="B1" s="38"/>
    </row>
    <row r="2" spans="2:11" x14ac:dyDescent="0.25">
      <c r="B2" s="2" t="s">
        <v>184</v>
      </c>
    </row>
    <row r="3" spans="2:11" ht="76.5" x14ac:dyDescent="0.25">
      <c r="K3" s="26" t="s">
        <v>183</v>
      </c>
    </row>
    <row r="4" spans="2:11" x14ac:dyDescent="0.25">
      <c r="B4" s="86" t="s">
        <v>143</v>
      </c>
      <c r="C4" s="86">
        <v>2014</v>
      </c>
      <c r="D4" s="86">
        <v>2015</v>
      </c>
      <c r="E4" s="86">
        <v>2016</v>
      </c>
      <c r="F4" s="86">
        <v>2017</v>
      </c>
      <c r="G4" s="86">
        <v>2018</v>
      </c>
      <c r="H4" s="86">
        <v>2019</v>
      </c>
      <c r="I4" s="86">
        <v>2020</v>
      </c>
      <c r="J4" s="86">
        <v>2021</v>
      </c>
      <c r="K4" s="86">
        <v>2022</v>
      </c>
    </row>
    <row r="5" spans="2:11" x14ac:dyDescent="0.25">
      <c r="B5" s="75"/>
      <c r="C5" s="75"/>
      <c r="D5" s="75"/>
      <c r="E5" s="75"/>
      <c r="F5" s="75"/>
      <c r="G5" s="75"/>
      <c r="H5" s="75"/>
      <c r="I5" s="75"/>
      <c r="J5" s="75"/>
      <c r="K5" s="75"/>
    </row>
    <row r="6" spans="2:11" x14ac:dyDescent="0.25">
      <c r="B6" s="75" t="s">
        <v>144</v>
      </c>
      <c r="C6" s="79">
        <v>1.8747350427350427</v>
      </c>
      <c r="D6" s="79">
        <v>1.8435448577680524</v>
      </c>
      <c r="E6" s="79">
        <v>1.8106601774079598</v>
      </c>
      <c r="F6" s="79">
        <v>1.8034280036432888</v>
      </c>
      <c r="G6" s="79">
        <v>1.84783728115345</v>
      </c>
      <c r="H6" s="79">
        <v>1.8999473868817958</v>
      </c>
      <c r="I6" s="79">
        <v>1.7764761454888993</v>
      </c>
      <c r="J6" s="79">
        <v>1.8522319138019496</v>
      </c>
      <c r="K6" s="79">
        <v>2.087740968327203</v>
      </c>
    </row>
    <row r="7" spans="2:11" x14ac:dyDescent="0.25">
      <c r="B7" s="75" t="s">
        <v>145</v>
      </c>
      <c r="C7" s="79">
        <v>5.4692307692307693</v>
      </c>
      <c r="D7" s="79">
        <v>5.700854700854701</v>
      </c>
      <c r="E7" s="79">
        <v>5.61</v>
      </c>
      <c r="F7" s="79">
        <v>4.2719298245614032</v>
      </c>
      <c r="G7" s="79">
        <v>5.9523809523809526</v>
      </c>
      <c r="H7" s="79">
        <v>4.9615384615384617</v>
      </c>
      <c r="I7" s="79">
        <v>5.7435897435897436</v>
      </c>
      <c r="J7" s="79">
        <v>5.3736263736263732</v>
      </c>
      <c r="K7" s="79">
        <v>4.9587674487674489</v>
      </c>
    </row>
    <row r="8" spans="2:11" x14ac:dyDescent="0.25">
      <c r="B8" s="75" t="s">
        <v>146</v>
      </c>
      <c r="C8" s="79">
        <v>3.0622394282310901</v>
      </c>
      <c r="D8" s="79">
        <v>2.8241623117122656</v>
      </c>
      <c r="E8" s="79">
        <v>2.7116384915474643</v>
      </c>
      <c r="F8" s="79">
        <v>2.7235602094240838</v>
      </c>
      <c r="G8" s="79">
        <v>2.6791697013838309</v>
      </c>
      <c r="H8" s="79">
        <v>2.8201771274547554</v>
      </c>
      <c r="I8" s="79">
        <v>2.4596967278531525</v>
      </c>
      <c r="J8" s="79">
        <v>2.5561749571183534</v>
      </c>
      <c r="K8" s="79">
        <v>2.7371170430065308</v>
      </c>
    </row>
    <row r="9" spans="2:11" x14ac:dyDescent="0.25">
      <c r="B9" s="75" t="s">
        <v>147</v>
      </c>
      <c r="C9" s="79">
        <v>1.4747238933285445</v>
      </c>
      <c r="D9" s="79">
        <v>1.4913926499032881</v>
      </c>
      <c r="E9" s="79">
        <v>1.4811251699257555</v>
      </c>
      <c r="F9" s="79">
        <v>1.4827434601011211</v>
      </c>
      <c r="G9" s="79">
        <v>1.5499886647018817</v>
      </c>
      <c r="H9" s="79">
        <v>1.588762495691141</v>
      </c>
      <c r="I9" s="79">
        <v>1.5238095238095237</v>
      </c>
      <c r="J9" s="79">
        <v>1.5842665938268232</v>
      </c>
      <c r="K9" s="79">
        <v>1.8452377703113256</v>
      </c>
    </row>
    <row r="10" spans="2:11" x14ac:dyDescent="0.25">
      <c r="B10" s="75" t="s">
        <v>148</v>
      </c>
      <c r="C10" s="79">
        <v>0.5678586192641587</v>
      </c>
      <c r="D10" s="79">
        <v>0.57276979766554137</v>
      </c>
      <c r="E10" s="79">
        <v>0.5851363409857343</v>
      </c>
      <c r="F10" s="79">
        <v>0.60595399844720499</v>
      </c>
      <c r="G10" s="79">
        <v>0.63265742265578839</v>
      </c>
      <c r="H10" s="79">
        <v>0.64272638901162715</v>
      </c>
      <c r="I10" s="79">
        <v>0.63106693733357944</v>
      </c>
      <c r="J10" s="79">
        <v>0.660760907504363</v>
      </c>
      <c r="K10" s="79">
        <v>0.75516015744347831</v>
      </c>
    </row>
    <row r="11" spans="2:11" x14ac:dyDescent="0.25">
      <c r="B11" s="75" t="s">
        <v>149</v>
      </c>
      <c r="C11" s="79">
        <v>0.21261603529664852</v>
      </c>
      <c r="D11" s="79">
        <v>0.21825373448348412</v>
      </c>
      <c r="E11" s="79">
        <v>0.22383759119293054</v>
      </c>
      <c r="F11" s="79">
        <v>0.23462965657741561</v>
      </c>
      <c r="G11" s="79">
        <v>0.25290245475585232</v>
      </c>
      <c r="H11" s="79">
        <v>0.26621076815307215</v>
      </c>
      <c r="I11" s="79">
        <v>0.26162196257165965</v>
      </c>
      <c r="J11" s="79">
        <v>0.26428860124568621</v>
      </c>
      <c r="K11" s="79">
        <v>0.29330347595753969</v>
      </c>
    </row>
    <row r="12" spans="2:11" x14ac:dyDescent="0.25">
      <c r="B12" s="75" t="s">
        <v>150</v>
      </c>
      <c r="C12" s="79">
        <v>0.16006196881289184</v>
      </c>
      <c r="D12" s="79">
        <v>0.16116231249445251</v>
      </c>
      <c r="E12" s="79">
        <v>0.16107808342383292</v>
      </c>
      <c r="F12" s="79">
        <v>0.16951597150190417</v>
      </c>
      <c r="G12" s="79">
        <v>0.17971656734928462</v>
      </c>
      <c r="H12" s="79">
        <v>0.19239336186646191</v>
      </c>
      <c r="I12" s="79">
        <v>0.18994450138263105</v>
      </c>
      <c r="J12" s="79">
        <v>0.18781080012799037</v>
      </c>
      <c r="K12" s="79">
        <v>0.20341108590433818</v>
      </c>
    </row>
    <row r="13" spans="2:11" x14ac:dyDescent="0.25">
      <c r="B13" s="75" t="s">
        <v>151</v>
      </c>
      <c r="C13" s="79">
        <v>0.21697456906547113</v>
      </c>
      <c r="D13" s="79">
        <v>0.21282382352133183</v>
      </c>
      <c r="E13" s="79">
        <v>0.21379991743870499</v>
      </c>
      <c r="F13" s="79">
        <v>0.21910029695818509</v>
      </c>
      <c r="G13" s="79">
        <v>0.23579184225067071</v>
      </c>
      <c r="H13" s="79">
        <v>0.25151565457020486</v>
      </c>
      <c r="I13" s="79">
        <v>0.24788898256319669</v>
      </c>
      <c r="J13" s="79">
        <v>0.24315596283340901</v>
      </c>
      <c r="K13" s="79">
        <v>0.26144166599435414</v>
      </c>
    </row>
    <row r="14" spans="2:11" x14ac:dyDescent="0.25">
      <c r="B14" s="75" t="s">
        <v>152</v>
      </c>
      <c r="C14" s="79">
        <v>0.38540581494459702</v>
      </c>
      <c r="D14" s="79">
        <v>0.39103785103785105</v>
      </c>
      <c r="E14" s="79">
        <v>0.38687626474507675</v>
      </c>
      <c r="F14" s="79">
        <v>0.35091400183282689</v>
      </c>
      <c r="G14" s="79">
        <v>0.36692951015531661</v>
      </c>
      <c r="H14" s="79">
        <v>0.38698915763135949</v>
      </c>
      <c r="I14" s="79">
        <v>0.37985093223986771</v>
      </c>
      <c r="J14" s="79">
        <v>0.3831720453649779</v>
      </c>
      <c r="K14" s="79">
        <v>0.41631621251845946</v>
      </c>
    </row>
    <row r="15" spans="2:11" x14ac:dyDescent="0.25">
      <c r="B15" s="75" t="s">
        <v>153</v>
      </c>
      <c r="C15" s="79">
        <v>0.27759921325734671</v>
      </c>
      <c r="D15" s="79">
        <v>0.27591157371944108</v>
      </c>
      <c r="E15" s="79">
        <v>0.27571461385329998</v>
      </c>
      <c r="F15" s="79">
        <v>0.28304483251965751</v>
      </c>
      <c r="G15" s="79">
        <v>0.29686919152638447</v>
      </c>
      <c r="H15" s="79">
        <v>0.3103423501095664</v>
      </c>
      <c r="I15" s="79">
        <v>0.30180115234576904</v>
      </c>
      <c r="J15" s="79">
        <v>0.30056923234490307</v>
      </c>
      <c r="K15" s="79">
        <v>0.33158576944291229</v>
      </c>
    </row>
    <row r="17" spans="2:2" x14ac:dyDescent="0.25">
      <c r="B17" s="1" t="s">
        <v>182</v>
      </c>
    </row>
    <row r="18" spans="2:2" x14ac:dyDescent="0.25">
      <c r="B18" s="1" t="s">
        <v>200</v>
      </c>
    </row>
    <row r="19" spans="2:2" x14ac:dyDescent="0.25">
      <c r="B19" s="1" t="s">
        <v>180</v>
      </c>
    </row>
    <row r="20" spans="2:2" x14ac:dyDescent="0.25">
      <c r="B20" s="1"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45"/>
  <sheetViews>
    <sheetView showGridLines="0" tabSelected="1" topLeftCell="A34" zoomScaleNormal="100" workbookViewId="0">
      <selection activeCell="D38" sqref="D38"/>
    </sheetView>
  </sheetViews>
  <sheetFormatPr baseColWidth="10" defaultColWidth="11.42578125" defaultRowHeight="12.75" x14ac:dyDescent="0.25"/>
  <cols>
    <col min="1" max="1" width="3.42578125" style="1" customWidth="1"/>
    <col min="2" max="2" width="11.42578125" style="1"/>
    <col min="3" max="3" width="16.42578125" style="1" customWidth="1"/>
    <col min="4" max="4" width="9.42578125" style="1" customWidth="1"/>
    <col min="5" max="16384" width="11.42578125" style="1"/>
  </cols>
  <sheetData>
    <row r="2" spans="2:19" x14ac:dyDescent="0.25">
      <c r="B2" s="2" t="s">
        <v>212</v>
      </c>
    </row>
    <row r="4" spans="2:19" x14ac:dyDescent="0.25">
      <c r="B4" s="75"/>
      <c r="C4" s="76" t="s">
        <v>225</v>
      </c>
      <c r="D4" s="76"/>
      <c r="E4" s="76" t="s">
        <v>142</v>
      </c>
      <c r="F4" s="76"/>
    </row>
    <row r="5" spans="2:19" x14ac:dyDescent="0.25">
      <c r="B5" s="75"/>
      <c r="C5" s="76"/>
      <c r="D5" s="76"/>
      <c r="E5" s="76"/>
      <c r="F5" s="76"/>
      <c r="H5" s="2"/>
    </row>
    <row r="6" spans="2:19" ht="18" x14ac:dyDescent="0.25">
      <c r="B6" s="75">
        <v>1990</v>
      </c>
      <c r="C6" s="77">
        <v>208325.43712248397</v>
      </c>
      <c r="D6" s="78"/>
      <c r="E6" s="79">
        <v>0.26268195044640891</v>
      </c>
      <c r="F6" s="80"/>
      <c r="G6" s="3"/>
      <c r="S6" s="14"/>
    </row>
    <row r="7" spans="2:19" ht="18" x14ac:dyDescent="0.25">
      <c r="B7" s="75">
        <v>1991</v>
      </c>
      <c r="C7" s="77">
        <v>211533.21878019947</v>
      </c>
      <c r="D7" s="78"/>
      <c r="E7" s="79">
        <v>0.26773713327063842</v>
      </c>
      <c r="F7" s="80"/>
      <c r="G7" s="3"/>
      <c r="S7" s="14"/>
    </row>
    <row r="8" spans="2:19" ht="18" x14ac:dyDescent="0.25">
      <c r="B8" s="75">
        <v>1992</v>
      </c>
      <c r="C8" s="77">
        <v>204105.24018284387</v>
      </c>
      <c r="D8" s="78"/>
      <c r="E8" s="79">
        <v>0.26344488281178419</v>
      </c>
      <c r="F8" s="80"/>
      <c r="G8" s="3"/>
      <c r="S8" s="14"/>
    </row>
    <row r="9" spans="2:19" ht="18" x14ac:dyDescent="0.25">
      <c r="B9" s="75">
        <v>1993</v>
      </c>
      <c r="C9" s="77">
        <v>203679.29959289712</v>
      </c>
      <c r="D9" s="78"/>
      <c r="E9" s="79">
        <v>0.27475738708832403</v>
      </c>
      <c r="F9" s="80"/>
      <c r="G9" s="3"/>
      <c r="S9" s="14"/>
    </row>
    <row r="10" spans="2:19" ht="18" x14ac:dyDescent="0.25">
      <c r="B10" s="75">
        <v>1994</v>
      </c>
      <c r="C10" s="77">
        <v>202425.91442085546</v>
      </c>
      <c r="D10" s="78"/>
      <c r="E10" s="79">
        <v>0.27326271497225263</v>
      </c>
      <c r="F10" s="80"/>
      <c r="G10" s="3"/>
      <c r="S10" s="14"/>
    </row>
    <row r="11" spans="2:19" ht="18" x14ac:dyDescent="0.25">
      <c r="B11" s="75">
        <v>1995</v>
      </c>
      <c r="C11" s="77">
        <v>193762.99999999997</v>
      </c>
      <c r="D11" s="75"/>
      <c r="E11" s="79">
        <v>0.25526771340266485</v>
      </c>
      <c r="F11" s="80"/>
      <c r="S11" s="14"/>
    </row>
    <row r="12" spans="2:19" ht="18" x14ac:dyDescent="0.25">
      <c r="B12" s="75">
        <v>1996</v>
      </c>
      <c r="C12" s="77">
        <v>202567.00000000006</v>
      </c>
      <c r="D12" s="75"/>
      <c r="E12" s="79">
        <v>0.26513033553744109</v>
      </c>
      <c r="F12" s="80"/>
      <c r="S12" s="14"/>
    </row>
    <row r="13" spans="2:19" ht="18" x14ac:dyDescent="0.25">
      <c r="B13" s="75">
        <v>1997</v>
      </c>
      <c r="C13" s="77">
        <v>204157</v>
      </c>
      <c r="D13" s="75"/>
      <c r="E13" s="79">
        <v>0.26955546988053614</v>
      </c>
      <c r="F13" s="80"/>
      <c r="S13" s="14"/>
    </row>
    <row r="14" spans="2:19" ht="18" x14ac:dyDescent="0.25">
      <c r="B14" s="75">
        <v>1998</v>
      </c>
      <c r="C14" s="77">
        <v>211075.00000000003</v>
      </c>
      <c r="D14" s="75"/>
      <c r="E14" s="79">
        <v>0.27487088263407244</v>
      </c>
      <c r="F14" s="80"/>
    </row>
    <row r="15" spans="2:19" ht="18" x14ac:dyDescent="0.25">
      <c r="B15" s="75">
        <v>1999</v>
      </c>
      <c r="C15" s="77">
        <v>210735</v>
      </c>
      <c r="D15" s="75"/>
      <c r="E15" s="79">
        <v>0.27163713141083479</v>
      </c>
      <c r="F15" s="80"/>
    </row>
    <row r="16" spans="2:19" ht="18" x14ac:dyDescent="0.25">
      <c r="B16" s="75">
        <v>2000</v>
      </c>
      <c r="C16" s="77">
        <v>205099</v>
      </c>
      <c r="D16" s="75"/>
      <c r="E16" s="79">
        <v>0.25402245465410789</v>
      </c>
      <c r="F16" s="80"/>
    </row>
    <row r="17" spans="2:15" ht="18" x14ac:dyDescent="0.25">
      <c r="B17" s="75">
        <v>2001</v>
      </c>
      <c r="C17" s="77">
        <v>215611</v>
      </c>
      <c r="D17" s="75"/>
      <c r="E17" s="79">
        <v>0.26842862727424388</v>
      </c>
      <c r="F17" s="80"/>
    </row>
    <row r="18" spans="2:15" ht="18" x14ac:dyDescent="0.25">
      <c r="B18" s="75">
        <v>2002</v>
      </c>
      <c r="C18" s="77">
        <v>220070</v>
      </c>
      <c r="D18" s="75"/>
      <c r="E18" s="79">
        <v>0.27760503062144826</v>
      </c>
      <c r="F18" s="80"/>
    </row>
    <row r="19" spans="2:15" ht="18" x14ac:dyDescent="0.25">
      <c r="B19" s="75">
        <v>2003</v>
      </c>
      <c r="C19" s="77">
        <v>216436</v>
      </c>
      <c r="D19" s="75"/>
      <c r="E19" s="79">
        <v>0.27291802220305555</v>
      </c>
      <c r="F19" s="80"/>
    </row>
    <row r="20" spans="2:15" ht="18" x14ac:dyDescent="0.25">
      <c r="B20" s="75">
        <v>2004</v>
      </c>
      <c r="C20" s="77">
        <v>221587</v>
      </c>
      <c r="D20" s="75"/>
      <c r="E20" s="79">
        <v>0.27720516762764258</v>
      </c>
      <c r="F20" s="80"/>
    </row>
    <row r="21" spans="2:15" ht="18" x14ac:dyDescent="0.25">
      <c r="B21" s="75">
        <v>2005</v>
      </c>
      <c r="C21" s="77">
        <v>219421.24094771003</v>
      </c>
      <c r="D21" s="78"/>
      <c r="E21" s="79">
        <v>0.27195837495754949</v>
      </c>
      <c r="F21" s="80"/>
    </row>
    <row r="22" spans="2:15" ht="18" x14ac:dyDescent="0.25">
      <c r="B22" s="75">
        <v>2006</v>
      </c>
      <c r="C22" s="77">
        <v>228677.89559494692</v>
      </c>
      <c r="D22" s="78"/>
      <c r="E22" s="79">
        <v>0.27574298970762717</v>
      </c>
      <c r="F22" s="80"/>
    </row>
    <row r="23" spans="2:15" ht="18" x14ac:dyDescent="0.25">
      <c r="B23" s="75">
        <v>2007</v>
      </c>
      <c r="C23" s="77">
        <v>226812.34172192437</v>
      </c>
      <c r="D23" s="78"/>
      <c r="E23" s="79">
        <v>0.277037516565796</v>
      </c>
      <c r="F23" s="80"/>
    </row>
    <row r="24" spans="2:15" ht="18" x14ac:dyDescent="0.25">
      <c r="B24" s="75">
        <v>2008</v>
      </c>
      <c r="C24" s="77">
        <v>222188.48728522338</v>
      </c>
      <c r="D24" s="78"/>
      <c r="E24" s="79">
        <v>0.26815659991984586</v>
      </c>
      <c r="F24" s="80"/>
    </row>
    <row r="25" spans="2:15" ht="18" x14ac:dyDescent="0.25">
      <c r="B25" s="75">
        <v>2009</v>
      </c>
      <c r="C25" s="77">
        <v>222277.30697824885</v>
      </c>
      <c r="D25" s="78"/>
      <c r="E25" s="79">
        <v>0.269500303768549</v>
      </c>
      <c r="F25" s="80"/>
    </row>
    <row r="26" spans="2:15" ht="18" x14ac:dyDescent="0.25">
      <c r="B26" s="75">
        <v>2010</v>
      </c>
      <c r="C26" s="77">
        <v>225835.95290933456</v>
      </c>
      <c r="D26" s="78"/>
      <c r="E26" s="79">
        <v>0.27112424486580794</v>
      </c>
      <c r="F26" s="80"/>
    </row>
    <row r="27" spans="2:15" ht="18" x14ac:dyDescent="0.25">
      <c r="B27" s="75">
        <v>2011</v>
      </c>
      <c r="C27" s="77">
        <v>221969.65563287231</v>
      </c>
      <c r="D27" s="78"/>
      <c r="E27" s="79">
        <v>0.26962304801832415</v>
      </c>
      <c r="F27" s="80"/>
    </row>
    <row r="28" spans="2:15" ht="18" x14ac:dyDescent="0.25">
      <c r="B28" s="75">
        <v>2012</v>
      </c>
      <c r="C28" s="77">
        <v>219147.55090008897</v>
      </c>
      <c r="D28" s="78"/>
      <c r="E28" s="79">
        <v>0.26691285638946372</v>
      </c>
      <c r="F28" s="80"/>
    </row>
    <row r="29" spans="2:15" ht="12.75" customHeight="1" x14ac:dyDescent="0.25">
      <c r="B29" s="75">
        <v>2013</v>
      </c>
      <c r="C29" s="77">
        <v>228984.12207871675</v>
      </c>
      <c r="D29" s="78"/>
      <c r="E29" s="79">
        <v>0.28221586918214192</v>
      </c>
      <c r="F29" s="80"/>
      <c r="I29" s="23"/>
      <c r="J29" s="23"/>
      <c r="K29" s="23"/>
      <c r="L29" s="23"/>
      <c r="M29" s="23"/>
      <c r="N29" s="23"/>
      <c r="O29" s="23"/>
    </row>
    <row r="30" spans="2:15" ht="18" x14ac:dyDescent="0.35">
      <c r="B30" s="75">
        <v>2014</v>
      </c>
      <c r="C30" s="81">
        <v>227055.42415669493</v>
      </c>
      <c r="D30" s="82"/>
      <c r="E30" s="79">
        <v>0.27759921325734671</v>
      </c>
      <c r="F30" s="80"/>
      <c r="G30" s="29"/>
    </row>
    <row r="31" spans="2:15" ht="18" x14ac:dyDescent="0.35">
      <c r="B31" s="75">
        <v>2015</v>
      </c>
      <c r="C31" s="81">
        <v>220319</v>
      </c>
      <c r="D31" s="83"/>
      <c r="E31" s="79">
        <v>0.27591157371944108</v>
      </c>
      <c r="F31" s="80"/>
      <c r="G31" s="29"/>
    </row>
    <row r="32" spans="2:15" ht="18" x14ac:dyDescent="0.35">
      <c r="B32" s="75">
        <v>2016</v>
      </c>
      <c r="C32" s="81">
        <v>216068</v>
      </c>
      <c r="D32" s="83"/>
      <c r="E32" s="79">
        <v>0.27571461385329998</v>
      </c>
      <c r="F32" s="80"/>
      <c r="G32" s="29"/>
    </row>
    <row r="33" spans="2:14" ht="18" x14ac:dyDescent="0.35">
      <c r="B33" s="75">
        <v>2017</v>
      </c>
      <c r="C33" s="81">
        <v>217793</v>
      </c>
      <c r="D33" s="83"/>
      <c r="E33" s="79">
        <v>0.28300324993860071</v>
      </c>
      <c r="F33" s="79"/>
      <c r="G33" s="29"/>
    </row>
    <row r="34" spans="2:14" ht="18" x14ac:dyDescent="0.35">
      <c r="B34" s="75">
        <v>2018</v>
      </c>
      <c r="C34" s="77">
        <v>225226</v>
      </c>
      <c r="D34" s="75"/>
      <c r="E34" s="79">
        <v>0.29531499228832442</v>
      </c>
      <c r="F34" s="79"/>
      <c r="G34" s="29"/>
    </row>
    <row r="35" spans="2:14" x14ac:dyDescent="0.25">
      <c r="B35" s="75">
        <v>2019</v>
      </c>
      <c r="C35" s="77">
        <v>233259</v>
      </c>
      <c r="D35" s="75"/>
      <c r="E35" s="79">
        <v>0.31035033308985244</v>
      </c>
      <c r="F35" s="79"/>
      <c r="L35" s="7"/>
      <c r="N35" s="22"/>
    </row>
    <row r="36" spans="2:14" x14ac:dyDescent="0.25">
      <c r="B36" s="75">
        <v>2020</v>
      </c>
      <c r="C36" s="77">
        <v>223296</v>
      </c>
      <c r="D36" s="75">
        <v>216796</v>
      </c>
      <c r="E36" s="79">
        <v>0.30283080974325216</v>
      </c>
      <c r="F36" s="79">
        <v>0.29389033672653281</v>
      </c>
      <c r="J36" s="3"/>
      <c r="L36" s="7"/>
      <c r="N36" s="22"/>
    </row>
    <row r="37" spans="2:14" x14ac:dyDescent="0.25">
      <c r="B37" s="75">
        <v>2021</v>
      </c>
      <c r="C37" s="77">
        <v>225175</v>
      </c>
      <c r="D37" s="75">
        <v>217633</v>
      </c>
      <c r="E37" s="79">
        <v>0.3019586228458383</v>
      </c>
      <c r="F37" s="79">
        <v>0.29200379488229933</v>
      </c>
    </row>
    <row r="38" spans="2:14" x14ac:dyDescent="0.25">
      <c r="B38" s="75">
        <v>2022</v>
      </c>
      <c r="C38" s="77">
        <v>242997</v>
      </c>
      <c r="D38" s="75">
        <v>234253</v>
      </c>
      <c r="E38" s="79">
        <v>0.33297159404302262</v>
      </c>
      <c r="F38" s="79">
        <v>0.3216781577495863</v>
      </c>
    </row>
    <row r="41" spans="2:14" ht="167.1" customHeight="1" x14ac:dyDescent="0.25">
      <c r="B41" s="129" t="s">
        <v>227</v>
      </c>
      <c r="C41" s="130"/>
      <c r="D41" s="130"/>
      <c r="E41" s="130"/>
      <c r="F41" s="130"/>
    </row>
    <row r="42" spans="2:14" x14ac:dyDescent="0.25">
      <c r="B42" s="5"/>
    </row>
    <row r="43" spans="2:14" x14ac:dyDescent="0.25">
      <c r="B43" s="5"/>
    </row>
    <row r="44" spans="2:14" x14ac:dyDescent="0.25">
      <c r="B44" s="5"/>
    </row>
    <row r="45" spans="2:14" ht="25.5" customHeight="1" x14ac:dyDescent="0.25">
      <c r="B45" s="128"/>
      <c r="C45" s="128"/>
      <c r="D45" s="128"/>
      <c r="E45" s="128"/>
      <c r="F45" s="128"/>
      <c r="G45" s="128"/>
      <c r="H45" s="128"/>
      <c r="I45" s="128"/>
      <c r="J45" s="128"/>
      <c r="K45" s="128"/>
    </row>
  </sheetData>
  <sortState ref="R4:S43">
    <sortCondition ref="R4:R43"/>
  </sortState>
  <mergeCells count="2">
    <mergeCell ref="B45:K45"/>
    <mergeCell ref="B41:F4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33"/>
  <sheetViews>
    <sheetView showGridLines="0" workbookViewId="0">
      <selection activeCell="B7" sqref="B7"/>
    </sheetView>
  </sheetViews>
  <sheetFormatPr baseColWidth="10" defaultColWidth="5.42578125" defaultRowHeight="12.75" x14ac:dyDescent="0.25"/>
  <cols>
    <col min="1" max="1" width="2.7109375" style="1" customWidth="1"/>
    <col min="2" max="2" width="19" style="1" customWidth="1"/>
    <col min="3" max="35" width="5.28515625" style="1" customWidth="1"/>
    <col min="36" max="16384" width="5.42578125" style="1"/>
  </cols>
  <sheetData>
    <row r="2" spans="2:35" x14ac:dyDescent="0.25">
      <c r="B2" s="2" t="s">
        <v>213</v>
      </c>
    </row>
    <row r="3" spans="2:35" x14ac:dyDescent="0.25">
      <c r="B3" s="2"/>
    </row>
    <row r="4" spans="2:35" x14ac:dyDescent="0.25">
      <c r="B4" s="82" t="s">
        <v>172</v>
      </c>
      <c r="C4" s="82">
        <v>1990</v>
      </c>
      <c r="D4" s="82">
        <v>1991</v>
      </c>
      <c r="E4" s="82">
        <v>1992</v>
      </c>
      <c r="F4" s="82">
        <v>1993</v>
      </c>
      <c r="G4" s="82">
        <v>1994</v>
      </c>
      <c r="H4" s="82">
        <v>1995</v>
      </c>
      <c r="I4" s="82">
        <v>1996</v>
      </c>
      <c r="J4" s="82">
        <v>1997</v>
      </c>
      <c r="K4" s="82">
        <v>1998</v>
      </c>
      <c r="L4" s="82">
        <v>1999</v>
      </c>
      <c r="M4" s="82">
        <v>2000</v>
      </c>
      <c r="N4" s="82">
        <v>2001</v>
      </c>
      <c r="O4" s="82">
        <v>2002</v>
      </c>
      <c r="P4" s="83">
        <v>2003</v>
      </c>
      <c r="Q4" s="83">
        <v>2004</v>
      </c>
      <c r="R4" s="83">
        <v>2005</v>
      </c>
      <c r="S4" s="83">
        <v>2006</v>
      </c>
      <c r="T4" s="83">
        <v>2007</v>
      </c>
      <c r="U4" s="83">
        <v>2008</v>
      </c>
      <c r="V4" s="83">
        <v>2009</v>
      </c>
      <c r="W4" s="83">
        <v>2010</v>
      </c>
      <c r="X4" s="83">
        <v>2011</v>
      </c>
      <c r="Y4" s="83">
        <v>2012</v>
      </c>
      <c r="Z4" s="83">
        <v>2013</v>
      </c>
      <c r="AA4" s="83">
        <v>2014</v>
      </c>
      <c r="AB4" s="83">
        <v>2015</v>
      </c>
      <c r="AC4" s="83">
        <v>2016</v>
      </c>
      <c r="AD4" s="83">
        <v>2017</v>
      </c>
      <c r="AE4" s="83">
        <v>2018</v>
      </c>
      <c r="AF4" s="83">
        <v>2019</v>
      </c>
      <c r="AG4" s="83">
        <v>2020</v>
      </c>
      <c r="AH4" s="83">
        <v>2021</v>
      </c>
      <c r="AI4" s="83">
        <v>2022</v>
      </c>
    </row>
    <row r="5" spans="2:35" x14ac:dyDescent="0.25">
      <c r="B5" s="82" t="s">
        <v>223</v>
      </c>
      <c r="C5" s="85">
        <v>13.981617158890973</v>
      </c>
      <c r="D5" s="85">
        <v>14.042570175542863</v>
      </c>
      <c r="E5" s="85">
        <v>13.415833073337442</v>
      </c>
      <c r="F5" s="85">
        <v>13.250036758402171</v>
      </c>
      <c r="G5" s="85">
        <v>13.059490819641118</v>
      </c>
      <c r="H5" s="85">
        <v>12.33549034583497</v>
      </c>
      <c r="I5" s="85">
        <v>12.793719006953491</v>
      </c>
      <c r="J5" s="85">
        <v>12.928639179167412</v>
      </c>
      <c r="K5" s="85">
        <v>13.458670117734517</v>
      </c>
      <c r="L5" s="85">
        <v>13.584745948656652</v>
      </c>
      <c r="M5" s="85">
        <v>13.28215762386683</v>
      </c>
      <c r="N5" s="85">
        <v>14.054889983190163</v>
      </c>
      <c r="O5" s="85">
        <v>14.390252108028168</v>
      </c>
      <c r="P5" s="85">
        <v>14.057102754430614</v>
      </c>
      <c r="Q5" s="85">
        <v>14.544471400385902</v>
      </c>
      <c r="R5" s="85">
        <v>14.22717231235081</v>
      </c>
      <c r="S5" s="85">
        <v>14.816601401998771</v>
      </c>
      <c r="T5" s="85">
        <v>14.709117902880282</v>
      </c>
      <c r="U5" s="85">
        <v>14.456397261033761</v>
      </c>
      <c r="V5" s="85">
        <v>14.558030184468844</v>
      </c>
      <c r="W5" s="85">
        <v>14.845127301911134</v>
      </c>
      <c r="X5" s="85">
        <v>14.595179178054664</v>
      </c>
      <c r="Y5" s="85">
        <v>14.598311714702156</v>
      </c>
      <c r="Z5" s="85">
        <v>15.218344124321058</v>
      </c>
      <c r="AA5" s="85">
        <v>15.489089684619223</v>
      </c>
      <c r="AB5" s="85">
        <v>15.077794563638342</v>
      </c>
      <c r="AC5" s="85">
        <v>14.825366011108475</v>
      </c>
      <c r="AD5" s="85">
        <v>14.992852139261212</v>
      </c>
      <c r="AE5" s="85">
        <v>15.549033427639364</v>
      </c>
      <c r="AF5" s="85">
        <v>16.10448810105482</v>
      </c>
      <c r="AG5" s="85">
        <v>15.400267222028083</v>
      </c>
      <c r="AH5" s="83">
        <v>15.516378761433314</v>
      </c>
      <c r="AI5" s="83">
        <v>16.736110807884284</v>
      </c>
    </row>
    <row r="6" spans="2:35" x14ac:dyDescent="0.25">
      <c r="B6" s="82"/>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3"/>
      <c r="AG6" s="83">
        <v>14.937235472188629</v>
      </c>
      <c r="AH6" s="83">
        <v>14.995839913356631</v>
      </c>
      <c r="AI6" s="83">
        <v>16.161192746703438</v>
      </c>
    </row>
    <row r="7" spans="2:35" x14ac:dyDescent="0.25">
      <c r="B7" s="86" t="s">
        <v>12</v>
      </c>
      <c r="C7" s="87">
        <v>0.4632456622357129</v>
      </c>
      <c r="D7" s="87">
        <v>0.46798639202476799</v>
      </c>
      <c r="E7" s="87">
        <v>0.45083914324731084</v>
      </c>
      <c r="F7" s="87">
        <v>0.44922734874715364</v>
      </c>
      <c r="G7" s="87">
        <v>0.44704206774008404</v>
      </c>
      <c r="H7" s="87">
        <v>0.42753595816145751</v>
      </c>
      <c r="I7" s="87">
        <v>0.44906406041896352</v>
      </c>
      <c r="J7" s="87">
        <v>0.4564110244642684</v>
      </c>
      <c r="K7" s="87">
        <v>0.47598308347910517</v>
      </c>
      <c r="L7" s="87">
        <v>0.48129803225687451</v>
      </c>
      <c r="M7" s="87">
        <v>0.47118575527268308</v>
      </c>
      <c r="N7" s="87">
        <v>0.49682901930133894</v>
      </c>
      <c r="O7" s="87">
        <v>0.50889048867356845</v>
      </c>
      <c r="P7" s="87">
        <v>0.50135439996520603</v>
      </c>
      <c r="Q7" s="87">
        <v>0.52000861580387925</v>
      </c>
      <c r="R7" s="87">
        <v>0.50905961720686232</v>
      </c>
      <c r="S7" s="87">
        <v>0.52982324097137568</v>
      </c>
      <c r="T7" s="87">
        <v>0.5264612347882387</v>
      </c>
      <c r="U7" s="87">
        <v>0.51737459960382115</v>
      </c>
      <c r="V7" s="87">
        <v>0.5216943330555901</v>
      </c>
      <c r="W7" s="87">
        <v>0.53063006314338845</v>
      </c>
      <c r="X7" s="87">
        <v>0.52188629429916411</v>
      </c>
      <c r="Y7" s="87">
        <v>0.5243962815382931</v>
      </c>
      <c r="Z7" s="87">
        <v>0.54416786639512593</v>
      </c>
      <c r="AA7" s="87">
        <v>0.55525380092645826</v>
      </c>
      <c r="AB7" s="87">
        <v>0.54044838980970278</v>
      </c>
      <c r="AC7" s="87">
        <v>0.53093218162737366</v>
      </c>
      <c r="AD7" s="87">
        <v>0.53558502369582617</v>
      </c>
      <c r="AE7" s="87">
        <v>0.55751163958158134</v>
      </c>
      <c r="AF7" s="87">
        <v>0.57784960345425807</v>
      </c>
      <c r="AG7" s="87">
        <v>0.55050725921819321</v>
      </c>
      <c r="AH7" s="87">
        <v>0.55090003711884539</v>
      </c>
      <c r="AI7" s="87">
        <v>0.59549704513160717</v>
      </c>
    </row>
    <row r="8" spans="2:35" x14ac:dyDescent="0.25">
      <c r="B8" s="3"/>
      <c r="C8" s="8"/>
      <c r="D8" s="8"/>
      <c r="E8" s="8"/>
      <c r="F8" s="8"/>
      <c r="G8" s="8"/>
      <c r="H8" s="8"/>
      <c r="I8" s="8"/>
      <c r="J8" s="8"/>
      <c r="K8" s="8"/>
      <c r="L8" s="8"/>
      <c r="M8" s="8"/>
      <c r="N8" s="8"/>
      <c r="O8" s="8"/>
      <c r="P8" s="8"/>
      <c r="Q8" s="8"/>
      <c r="R8" s="8"/>
      <c r="S8" s="8"/>
      <c r="T8" s="8"/>
      <c r="U8" s="8"/>
      <c r="V8" s="8"/>
      <c r="W8" s="8"/>
      <c r="X8" s="8"/>
      <c r="Y8" s="8"/>
      <c r="Z8" s="6"/>
      <c r="AI8" s="10"/>
    </row>
    <row r="9" spans="2:35" ht="50.1" customHeight="1" x14ac:dyDescent="0.25">
      <c r="B9" s="131" t="s">
        <v>214</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row>
    <row r="10" spans="2:35" x14ac:dyDescent="0.25">
      <c r="B10" s="3"/>
      <c r="C10" s="9"/>
      <c r="D10" s="9"/>
      <c r="E10" s="9"/>
      <c r="F10" s="9"/>
      <c r="G10" s="9"/>
      <c r="H10" s="9"/>
      <c r="I10" s="9"/>
      <c r="J10" s="9"/>
      <c r="K10" s="9"/>
      <c r="L10" s="9"/>
      <c r="M10" s="9"/>
      <c r="N10" s="9"/>
      <c r="O10" s="9"/>
      <c r="P10" s="9"/>
      <c r="Q10" s="9"/>
      <c r="R10" s="9"/>
      <c r="S10" s="9"/>
      <c r="T10" s="9"/>
      <c r="U10" s="9"/>
      <c r="V10" s="9"/>
      <c r="W10" s="9"/>
      <c r="X10" s="9"/>
      <c r="Y10" s="9"/>
      <c r="Z10" s="6"/>
    </row>
    <row r="11" spans="2:35" x14ac:dyDescent="0.25">
      <c r="C11" s="6"/>
      <c r="D11" s="6"/>
      <c r="E11" s="6"/>
      <c r="F11" s="6"/>
      <c r="G11" s="6"/>
      <c r="H11" s="6"/>
      <c r="I11" s="6"/>
      <c r="J11" s="6"/>
      <c r="K11" s="6"/>
      <c r="L11" s="6"/>
      <c r="M11" s="6"/>
      <c r="N11" s="6"/>
      <c r="O11" s="6"/>
      <c r="P11" s="6"/>
      <c r="Q11" s="6"/>
      <c r="R11" s="6"/>
      <c r="S11" s="6"/>
      <c r="T11" s="6"/>
      <c r="U11" s="6"/>
      <c r="V11" s="6"/>
      <c r="W11" s="6"/>
      <c r="X11" s="6"/>
      <c r="Y11" s="6"/>
      <c r="Z11" s="6"/>
    </row>
    <row r="12" spans="2:35" x14ac:dyDescent="0.25">
      <c r="C12" s="6"/>
      <c r="D12" s="6"/>
      <c r="E12" s="6"/>
      <c r="F12" s="6"/>
      <c r="G12" s="6"/>
      <c r="H12" s="6"/>
      <c r="I12" s="6"/>
      <c r="J12" s="6"/>
      <c r="K12" s="6"/>
      <c r="L12" s="6"/>
      <c r="M12" s="6"/>
      <c r="N12" s="6"/>
      <c r="O12" s="6"/>
      <c r="P12" s="6"/>
      <c r="Q12" s="6"/>
      <c r="R12" s="6"/>
      <c r="S12" s="6"/>
      <c r="T12" s="6"/>
      <c r="U12" s="6"/>
      <c r="V12" s="6"/>
      <c r="Y12" s="4"/>
      <c r="Z12" s="6"/>
      <c r="AA12" s="9"/>
      <c r="AB12" s="9"/>
      <c r="AC12" s="9"/>
      <c r="AD12" s="7"/>
      <c r="AE12" s="7"/>
    </row>
    <row r="13" spans="2:35" x14ac:dyDescent="0.25">
      <c r="C13" s="6"/>
      <c r="D13" s="6"/>
      <c r="E13" s="6"/>
      <c r="F13" s="6"/>
      <c r="G13" s="6"/>
      <c r="H13" s="6"/>
      <c r="I13" s="6"/>
      <c r="J13" s="6"/>
      <c r="K13" s="6"/>
      <c r="L13" s="6"/>
      <c r="M13" s="6"/>
      <c r="N13" s="6"/>
      <c r="O13" s="6"/>
      <c r="P13" s="6"/>
      <c r="Q13" s="6"/>
      <c r="R13" s="6"/>
      <c r="S13" s="6"/>
      <c r="T13" s="6"/>
      <c r="U13" s="6"/>
      <c r="V13" s="6"/>
      <c r="Z13" s="6"/>
      <c r="AA13" s="11"/>
      <c r="AB13" s="11"/>
      <c r="AC13" s="11"/>
      <c r="AD13" s="4"/>
      <c r="AE13" s="4"/>
    </row>
    <row r="14" spans="2:35" x14ac:dyDescent="0.25">
      <c r="C14" s="6"/>
      <c r="D14" s="6"/>
      <c r="E14" s="6"/>
      <c r="F14" s="6"/>
      <c r="G14" s="6"/>
      <c r="H14" s="6"/>
      <c r="I14" s="6"/>
      <c r="J14" s="6"/>
      <c r="K14" s="6"/>
      <c r="L14" s="6"/>
      <c r="M14" s="6"/>
      <c r="N14" s="6"/>
      <c r="O14" s="6"/>
      <c r="P14" s="6"/>
      <c r="Q14" s="6"/>
      <c r="R14" s="6"/>
      <c r="S14" s="6"/>
      <c r="T14" s="6"/>
      <c r="U14" s="6"/>
      <c r="V14" s="6"/>
    </row>
    <row r="15" spans="2:35" x14ac:dyDescent="0.25">
      <c r="C15" s="6"/>
      <c r="D15" s="6"/>
      <c r="E15" s="6"/>
      <c r="F15" s="6"/>
      <c r="G15" s="6"/>
      <c r="H15" s="6"/>
      <c r="I15" s="6"/>
      <c r="J15" s="6"/>
      <c r="K15" s="6"/>
      <c r="L15" s="6"/>
      <c r="M15" s="6"/>
      <c r="N15" s="6"/>
      <c r="O15" s="6"/>
      <c r="P15" s="6"/>
      <c r="Q15" s="6"/>
      <c r="R15" s="6"/>
      <c r="S15" s="6"/>
      <c r="T15" s="6"/>
      <c r="U15" s="6"/>
      <c r="V15" s="6"/>
    </row>
    <row r="16" spans="2:35" x14ac:dyDescent="0.25">
      <c r="C16" s="6"/>
      <c r="D16" s="6"/>
      <c r="E16" s="6"/>
      <c r="F16" s="6"/>
      <c r="G16" s="6"/>
      <c r="H16" s="6"/>
      <c r="I16" s="6"/>
      <c r="J16" s="6"/>
      <c r="K16" s="6"/>
      <c r="L16" s="6"/>
      <c r="M16" s="6"/>
      <c r="N16" s="6"/>
      <c r="O16" s="6"/>
      <c r="P16" s="6"/>
      <c r="Q16" s="6"/>
      <c r="R16" s="6"/>
      <c r="S16" s="6"/>
      <c r="T16" s="6"/>
      <c r="U16" s="6"/>
      <c r="V16" s="6"/>
      <c r="W16" s="6"/>
      <c r="X16" s="6"/>
      <c r="Y16" s="6"/>
      <c r="Z16" s="6"/>
    </row>
    <row r="17" spans="2:26" x14ac:dyDescent="0.25">
      <c r="C17" s="6"/>
      <c r="D17" s="6"/>
      <c r="E17" s="6"/>
      <c r="F17" s="6"/>
      <c r="G17" s="6"/>
      <c r="H17" s="6"/>
      <c r="I17" s="6"/>
      <c r="J17" s="6"/>
      <c r="K17" s="6"/>
      <c r="L17" s="6"/>
      <c r="M17" s="6"/>
      <c r="N17" s="6"/>
      <c r="O17" s="6"/>
      <c r="P17" s="6"/>
      <c r="Q17" s="6"/>
      <c r="R17" s="6"/>
      <c r="S17" s="6"/>
      <c r="T17" s="6"/>
      <c r="U17" s="6"/>
      <c r="V17" s="6"/>
      <c r="W17" s="6"/>
      <c r="X17" s="6"/>
      <c r="Y17" s="6"/>
      <c r="Z17" s="6"/>
    </row>
    <row r="18" spans="2:26" x14ac:dyDescent="0.25">
      <c r="C18" s="6"/>
      <c r="D18" s="6"/>
      <c r="E18" s="6"/>
      <c r="F18" s="6"/>
      <c r="G18" s="6"/>
      <c r="H18" s="6"/>
      <c r="I18" s="6"/>
      <c r="J18" s="6"/>
      <c r="K18" s="6"/>
      <c r="L18" s="6"/>
      <c r="M18" s="6"/>
      <c r="N18" s="6"/>
      <c r="O18" s="6"/>
      <c r="P18" s="6"/>
      <c r="Q18" s="6"/>
      <c r="R18" s="6"/>
      <c r="S18" s="6"/>
      <c r="T18" s="6"/>
      <c r="U18" s="6"/>
      <c r="V18" s="6"/>
      <c r="W18" s="6"/>
      <c r="X18" s="6"/>
      <c r="Y18" s="6"/>
      <c r="Z18" s="6"/>
    </row>
    <row r="19" spans="2:26" x14ac:dyDescent="0.25">
      <c r="C19" s="6"/>
      <c r="D19" s="6"/>
      <c r="E19" s="6"/>
      <c r="F19" s="6"/>
      <c r="G19" s="6"/>
      <c r="H19" s="6"/>
      <c r="I19" s="6"/>
      <c r="J19" s="6"/>
      <c r="K19" s="6"/>
      <c r="L19" s="6"/>
      <c r="M19" s="6"/>
      <c r="N19" s="6"/>
      <c r="O19" s="6"/>
      <c r="P19" s="6"/>
      <c r="Q19" s="6"/>
      <c r="R19" s="6"/>
      <c r="S19" s="6"/>
      <c r="T19" s="6"/>
      <c r="U19" s="6"/>
      <c r="V19" s="6"/>
      <c r="W19" s="6"/>
      <c r="X19" s="6"/>
      <c r="Y19" s="6"/>
      <c r="Z19" s="6"/>
    </row>
    <row r="20" spans="2:26" x14ac:dyDescent="0.25">
      <c r="C20" s="6"/>
      <c r="D20" s="6"/>
      <c r="E20" s="6"/>
      <c r="F20" s="6"/>
      <c r="G20" s="6"/>
      <c r="H20" s="6"/>
      <c r="I20" s="6"/>
      <c r="J20" s="6"/>
      <c r="K20" s="6"/>
      <c r="L20" s="6"/>
      <c r="M20" s="6"/>
      <c r="N20" s="6"/>
      <c r="O20" s="6"/>
      <c r="P20" s="6"/>
      <c r="Q20" s="6"/>
      <c r="R20" s="6"/>
      <c r="S20" s="6"/>
      <c r="T20" s="6"/>
      <c r="U20" s="6"/>
      <c r="V20" s="6"/>
      <c r="W20" s="6"/>
      <c r="X20" s="6"/>
      <c r="Y20" s="6"/>
      <c r="Z20" s="6"/>
    </row>
    <row r="21" spans="2:26" x14ac:dyDescent="0.25">
      <c r="C21" s="6"/>
      <c r="D21" s="6"/>
      <c r="E21" s="6"/>
      <c r="F21" s="6"/>
      <c r="G21" s="6"/>
      <c r="H21" s="6"/>
      <c r="I21" s="6"/>
      <c r="J21" s="6"/>
      <c r="K21" s="6"/>
      <c r="L21" s="6"/>
      <c r="M21" s="6"/>
      <c r="N21" s="6"/>
      <c r="O21" s="6"/>
      <c r="P21" s="6"/>
      <c r="Q21" s="6"/>
      <c r="R21" s="6"/>
      <c r="S21" s="6"/>
      <c r="T21" s="6"/>
      <c r="U21" s="6"/>
      <c r="V21" s="6"/>
      <c r="W21" s="6"/>
      <c r="X21" s="6"/>
      <c r="Y21" s="6"/>
      <c r="Z21" s="6"/>
    </row>
    <row r="22" spans="2:26" x14ac:dyDescent="0.25">
      <c r="C22" s="6"/>
      <c r="D22" s="6"/>
      <c r="E22" s="6"/>
      <c r="F22" s="6"/>
      <c r="G22" s="6"/>
      <c r="H22" s="6"/>
      <c r="I22" s="6"/>
      <c r="J22" s="6"/>
      <c r="K22" s="6"/>
      <c r="L22" s="6"/>
      <c r="M22" s="6"/>
      <c r="N22" s="6"/>
      <c r="O22" s="6"/>
      <c r="P22" s="6"/>
      <c r="Q22" s="6"/>
      <c r="R22" s="6"/>
      <c r="S22" s="6"/>
      <c r="T22" s="6"/>
      <c r="U22" s="6"/>
      <c r="V22" s="6"/>
      <c r="W22" s="6"/>
      <c r="X22" s="6"/>
      <c r="Y22" s="6"/>
      <c r="Z22" s="6"/>
    </row>
    <row r="23" spans="2:26" x14ac:dyDescent="0.25">
      <c r="C23" s="6"/>
      <c r="D23" s="6"/>
      <c r="E23" s="6"/>
      <c r="F23" s="6"/>
      <c r="G23" s="6"/>
      <c r="H23" s="6"/>
      <c r="I23" s="6"/>
      <c r="J23" s="6"/>
      <c r="K23" s="6"/>
      <c r="L23" s="6"/>
      <c r="M23" s="6"/>
      <c r="N23" s="6"/>
      <c r="O23" s="6"/>
      <c r="P23" s="6"/>
      <c r="Q23" s="6"/>
      <c r="R23" s="6"/>
      <c r="S23" s="6"/>
      <c r="T23" s="6"/>
      <c r="U23" s="6"/>
      <c r="V23" s="6"/>
      <c r="W23" s="6"/>
      <c r="X23" s="6"/>
      <c r="Y23" s="6"/>
      <c r="Z23" s="6"/>
    </row>
    <row r="24" spans="2:26" x14ac:dyDescent="0.25">
      <c r="C24" s="6"/>
      <c r="D24" s="6"/>
      <c r="E24" s="6"/>
      <c r="F24" s="6"/>
      <c r="G24" s="6"/>
      <c r="H24" s="6"/>
      <c r="I24" s="6"/>
      <c r="J24" s="6"/>
      <c r="K24" s="6"/>
      <c r="L24" s="6"/>
      <c r="M24" s="6"/>
      <c r="N24" s="6"/>
      <c r="O24" s="6"/>
      <c r="P24" s="6"/>
      <c r="Q24" s="6"/>
      <c r="R24" s="6"/>
      <c r="S24" s="6"/>
      <c r="T24" s="6"/>
      <c r="U24" s="6"/>
      <c r="V24" s="6"/>
      <c r="W24" s="6"/>
      <c r="X24" s="6"/>
      <c r="Y24" s="6"/>
      <c r="Z24" s="6"/>
    </row>
    <row r="25" spans="2:26" x14ac:dyDescent="0.25">
      <c r="D25" s="6"/>
      <c r="E25" s="6"/>
      <c r="F25" s="6"/>
      <c r="G25" s="6"/>
      <c r="H25" s="6"/>
      <c r="I25" s="6"/>
      <c r="J25" s="6"/>
      <c r="K25" s="6"/>
      <c r="L25" s="6"/>
      <c r="M25" s="6"/>
      <c r="N25" s="6"/>
      <c r="O25" s="6"/>
      <c r="P25" s="6"/>
      <c r="Q25" s="6"/>
      <c r="R25" s="6"/>
      <c r="S25" s="6"/>
      <c r="T25" s="6"/>
      <c r="U25" s="6"/>
      <c r="V25" s="6"/>
      <c r="W25" s="6"/>
      <c r="X25" s="6"/>
      <c r="Y25" s="6"/>
      <c r="Z25" s="6"/>
    </row>
    <row r="26" spans="2:26" x14ac:dyDescent="0.25">
      <c r="D26" s="6"/>
      <c r="E26" s="6"/>
      <c r="F26" s="6"/>
      <c r="G26" s="6"/>
      <c r="H26" s="6"/>
      <c r="I26" s="6"/>
      <c r="J26" s="6"/>
      <c r="K26" s="6"/>
      <c r="L26" s="6"/>
      <c r="M26" s="6"/>
      <c r="N26" s="6"/>
      <c r="O26" s="6"/>
      <c r="P26" s="6"/>
      <c r="Q26" s="6"/>
      <c r="R26" s="6"/>
      <c r="S26" s="6"/>
      <c r="T26" s="6"/>
      <c r="U26" s="6"/>
      <c r="V26" s="6"/>
      <c r="W26" s="6"/>
      <c r="X26" s="6"/>
      <c r="Y26" s="6"/>
      <c r="Z26" s="6"/>
    </row>
    <row r="30" spans="2:26" x14ac:dyDescent="0.25">
      <c r="B30" s="5"/>
    </row>
    <row r="31" spans="2:26" ht="25.5" customHeight="1" x14ac:dyDescent="0.25">
      <c r="B31" s="128"/>
      <c r="C31" s="128"/>
      <c r="D31" s="128"/>
      <c r="E31" s="128"/>
      <c r="F31" s="128"/>
      <c r="G31" s="128"/>
      <c r="H31" s="128"/>
      <c r="I31" s="128"/>
      <c r="J31" s="128"/>
      <c r="K31" s="128"/>
      <c r="L31" s="128"/>
      <c r="M31" s="128"/>
      <c r="N31" s="128"/>
      <c r="O31" s="128"/>
      <c r="P31" s="128"/>
      <c r="Q31" s="128"/>
      <c r="R31" s="128"/>
      <c r="S31" s="128"/>
      <c r="T31" s="128"/>
      <c r="U31" s="128"/>
      <c r="V31" s="128"/>
      <c r="W31" s="128"/>
    </row>
    <row r="33" spans="24:24" x14ac:dyDescent="0.25">
      <c r="X33" s="22"/>
    </row>
  </sheetData>
  <mergeCells count="2">
    <mergeCell ref="B31:W31"/>
    <mergeCell ref="B9:AI9"/>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1"/>
  <sheetViews>
    <sheetView showGridLines="0" workbookViewId="0">
      <selection activeCell="C5" sqref="C5"/>
    </sheetView>
  </sheetViews>
  <sheetFormatPr baseColWidth="10" defaultColWidth="11.42578125" defaultRowHeight="12.75" x14ac:dyDescent="0.25"/>
  <cols>
    <col min="1" max="1" width="4.85546875" style="1" customWidth="1"/>
    <col min="2" max="2" width="11.42578125" style="1"/>
    <col min="3" max="3" width="21.140625" style="1" customWidth="1"/>
    <col min="4" max="16384" width="11.42578125" style="1"/>
  </cols>
  <sheetData>
    <row r="2" spans="2:3" x14ac:dyDescent="0.25">
      <c r="B2" s="2" t="s">
        <v>173</v>
      </c>
    </row>
    <row r="4" spans="2:3" s="84" customFormat="1" x14ac:dyDescent="0.25">
      <c r="C4" s="84" t="s">
        <v>224</v>
      </c>
    </row>
    <row r="5" spans="2:3" x14ac:dyDescent="0.25">
      <c r="B5" s="88">
        <v>1999</v>
      </c>
      <c r="C5" s="89">
        <v>279374</v>
      </c>
    </row>
    <row r="6" spans="2:3" x14ac:dyDescent="0.25">
      <c r="B6" s="88">
        <v>2000</v>
      </c>
      <c r="C6" s="89">
        <v>378663</v>
      </c>
    </row>
    <row r="7" spans="2:3" x14ac:dyDescent="0.25">
      <c r="B7" s="88">
        <v>2001</v>
      </c>
      <c r="C7" s="89">
        <v>651974</v>
      </c>
    </row>
    <row r="8" spans="2:3" x14ac:dyDescent="0.25">
      <c r="B8" s="88">
        <v>2002</v>
      </c>
      <c r="C8" s="89">
        <v>742968</v>
      </c>
    </row>
    <row r="9" spans="2:3" x14ac:dyDescent="0.25">
      <c r="B9" s="88">
        <v>2003</v>
      </c>
      <c r="C9" s="89">
        <v>825593</v>
      </c>
    </row>
    <row r="10" spans="2:3" x14ac:dyDescent="0.25">
      <c r="B10" s="88">
        <v>2004</v>
      </c>
      <c r="C10" s="89">
        <v>926192</v>
      </c>
    </row>
    <row r="11" spans="2:3" x14ac:dyDescent="0.25">
      <c r="B11" s="88">
        <v>2005</v>
      </c>
      <c r="C11" s="89">
        <v>1033365</v>
      </c>
    </row>
    <row r="12" spans="2:3" x14ac:dyDescent="0.25">
      <c r="B12" s="88">
        <v>2006</v>
      </c>
      <c r="C12" s="89">
        <v>1100053</v>
      </c>
    </row>
    <row r="13" spans="2:3" x14ac:dyDescent="0.25">
      <c r="B13" s="88">
        <v>2007</v>
      </c>
      <c r="C13" s="89">
        <v>1178512</v>
      </c>
    </row>
    <row r="14" spans="2:3" x14ac:dyDescent="0.25">
      <c r="B14" s="88">
        <v>2008</v>
      </c>
      <c r="C14" s="89">
        <v>1209223</v>
      </c>
    </row>
    <row r="15" spans="2:3" x14ac:dyDescent="0.25">
      <c r="B15" s="88">
        <v>2009</v>
      </c>
      <c r="C15" s="89">
        <v>1252444</v>
      </c>
    </row>
    <row r="16" spans="2:3" x14ac:dyDescent="0.25">
      <c r="B16" s="88">
        <v>2010</v>
      </c>
      <c r="C16" s="89">
        <v>1267666</v>
      </c>
    </row>
    <row r="17" spans="2:6" x14ac:dyDescent="0.25">
      <c r="B17" s="88">
        <v>2011</v>
      </c>
      <c r="C17" s="89">
        <v>1273341</v>
      </c>
    </row>
    <row r="18" spans="2:6" x14ac:dyDescent="0.25">
      <c r="B18" s="88">
        <v>2012</v>
      </c>
      <c r="C18" s="89">
        <v>1229632</v>
      </c>
    </row>
    <row r="19" spans="2:6" x14ac:dyDescent="0.25">
      <c r="B19" s="88">
        <v>2013</v>
      </c>
      <c r="C19" s="89">
        <v>1276966</v>
      </c>
    </row>
    <row r="20" spans="2:6" x14ac:dyDescent="0.25">
      <c r="B20" s="88">
        <v>2014</v>
      </c>
      <c r="C20" s="89">
        <v>1287461</v>
      </c>
    </row>
    <row r="21" spans="2:6" x14ac:dyDescent="0.25">
      <c r="B21" s="88">
        <v>2015</v>
      </c>
      <c r="C21" s="89">
        <v>1333452</v>
      </c>
    </row>
    <row r="22" spans="2:6" x14ac:dyDescent="0.25">
      <c r="B22" s="88">
        <v>2016</v>
      </c>
      <c r="C22" s="89">
        <v>1336057</v>
      </c>
    </row>
    <row r="23" spans="2:6" x14ac:dyDescent="0.25">
      <c r="B23" s="88">
        <v>2017</v>
      </c>
      <c r="C23" s="89">
        <v>1330497</v>
      </c>
    </row>
    <row r="24" spans="2:6" x14ac:dyDescent="0.25">
      <c r="B24" s="88">
        <v>2018</v>
      </c>
      <c r="C24" s="89">
        <v>1406340</v>
      </c>
    </row>
    <row r="25" spans="2:6" x14ac:dyDescent="0.25">
      <c r="B25" s="88">
        <v>2019</v>
      </c>
      <c r="C25" s="89">
        <v>1517873</v>
      </c>
    </row>
    <row r="26" spans="2:6" x14ac:dyDescent="0.25">
      <c r="B26" s="88">
        <v>2020</v>
      </c>
      <c r="C26" s="89">
        <v>1614228</v>
      </c>
    </row>
    <row r="27" spans="2:6" x14ac:dyDescent="0.25">
      <c r="B27" s="88">
        <v>2021</v>
      </c>
      <c r="C27" s="89">
        <v>1988593</v>
      </c>
    </row>
    <row r="28" spans="2:6" x14ac:dyDescent="0.25">
      <c r="B28" s="88">
        <v>2022</v>
      </c>
      <c r="C28" s="89">
        <v>2261360</v>
      </c>
    </row>
    <row r="31" spans="2:6" ht="38.1" customHeight="1" x14ac:dyDescent="0.25">
      <c r="B31" s="133" t="s">
        <v>215</v>
      </c>
      <c r="C31" s="134"/>
      <c r="D31" s="134"/>
      <c r="E31" s="134"/>
      <c r="F31" s="134"/>
    </row>
  </sheetData>
  <mergeCells count="1">
    <mergeCell ref="B31:F3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70"/>
  <sheetViews>
    <sheetView showGridLines="0" topLeftCell="A58" workbookViewId="0">
      <selection activeCell="C11" sqref="C11"/>
    </sheetView>
  </sheetViews>
  <sheetFormatPr baseColWidth="10" defaultColWidth="10.85546875" defaultRowHeight="11.25" customHeight="1" x14ac:dyDescent="0.25"/>
  <cols>
    <col min="1" max="1" width="4.28515625" style="1" customWidth="1"/>
    <col min="2" max="2" width="18.42578125" style="1" customWidth="1"/>
    <col min="3" max="3" width="19.28515625" style="1" customWidth="1"/>
    <col min="4" max="4" width="10.85546875" style="1"/>
    <col min="5" max="6" width="10.85546875" style="14"/>
    <col min="7" max="7" width="10.85546875" style="1"/>
    <col min="8" max="8" width="10.85546875" style="39"/>
    <col min="9" max="19" width="10.85546875" style="1"/>
    <col min="20" max="20" width="10.85546875" style="39"/>
    <col min="21" max="16384" width="10.85546875" style="1"/>
  </cols>
  <sheetData>
    <row r="1" spans="2:18" ht="11.25" customHeight="1" x14ac:dyDescent="0.25">
      <c r="B1" s="38"/>
    </row>
    <row r="2" spans="2:18" ht="11.25" customHeight="1" x14ac:dyDescent="0.25">
      <c r="B2" s="138" t="s">
        <v>170</v>
      </c>
      <c r="C2" s="138"/>
      <c r="D2" s="138"/>
      <c r="E2" s="138"/>
      <c r="F2" s="138"/>
      <c r="G2" s="138"/>
      <c r="H2" s="138"/>
    </row>
    <row r="3" spans="2:18" ht="11.25" customHeight="1" x14ac:dyDescent="0.25">
      <c r="B3" s="40"/>
      <c r="C3" s="41"/>
      <c r="D3" s="41"/>
      <c r="E3" s="54"/>
      <c r="F3" s="54"/>
      <c r="Q3" s="41"/>
      <c r="R3" s="41"/>
    </row>
    <row r="4" spans="2:18" ht="30.75" customHeight="1" x14ac:dyDescent="0.25">
      <c r="B4" s="75"/>
      <c r="C4" s="75"/>
      <c r="D4" s="75"/>
      <c r="E4" s="90" t="s">
        <v>175</v>
      </c>
      <c r="F4" s="90"/>
      <c r="Q4" s="135"/>
      <c r="R4" s="135"/>
    </row>
    <row r="5" spans="2:18" ht="11.25" customHeight="1" x14ac:dyDescent="0.25">
      <c r="B5" s="91" t="s">
        <v>138</v>
      </c>
      <c r="C5" s="91" t="s">
        <v>140</v>
      </c>
      <c r="D5" s="92" t="s">
        <v>139</v>
      </c>
      <c r="E5" s="93" t="s">
        <v>137</v>
      </c>
      <c r="F5" s="93" t="s">
        <v>174</v>
      </c>
      <c r="Q5" s="42"/>
      <c r="R5" s="42"/>
    </row>
    <row r="6" spans="2:18" ht="11.25" customHeight="1" x14ac:dyDescent="0.25">
      <c r="B6" s="136">
        <v>2018</v>
      </c>
      <c r="C6" s="94" t="s">
        <v>120</v>
      </c>
      <c r="D6" s="75"/>
      <c r="E6" s="89">
        <v>19669</v>
      </c>
      <c r="F6" s="89">
        <v>66308.333333333328</v>
      </c>
      <c r="Q6" s="3"/>
      <c r="R6" s="3"/>
    </row>
    <row r="7" spans="2:18" ht="11.25" customHeight="1" x14ac:dyDescent="0.25">
      <c r="B7" s="136"/>
      <c r="C7" s="94" t="s">
        <v>121</v>
      </c>
      <c r="D7" s="75"/>
      <c r="E7" s="89">
        <v>18791.333333333332</v>
      </c>
      <c r="F7" s="89">
        <v>64987</v>
      </c>
      <c r="Q7" s="3"/>
      <c r="R7" s="3"/>
    </row>
    <row r="8" spans="2:18" ht="11.25" customHeight="1" x14ac:dyDescent="0.25">
      <c r="B8" s="136"/>
      <c r="C8" s="94" t="s">
        <v>122</v>
      </c>
      <c r="D8" s="75"/>
      <c r="E8" s="89">
        <v>18847.666666666668</v>
      </c>
      <c r="F8" s="89">
        <v>64348.666666666664</v>
      </c>
      <c r="Q8" s="3"/>
      <c r="R8" s="3"/>
    </row>
    <row r="9" spans="2:18" ht="11.25" customHeight="1" x14ac:dyDescent="0.25">
      <c r="B9" s="136"/>
      <c r="C9" s="94" t="s">
        <v>123</v>
      </c>
      <c r="D9" s="75"/>
      <c r="E9" s="89">
        <v>18739.333333333332</v>
      </c>
      <c r="F9" s="89">
        <v>63118.666666666664</v>
      </c>
      <c r="Q9" s="3"/>
      <c r="R9" s="3"/>
    </row>
    <row r="10" spans="2:18" ht="11.25" customHeight="1" x14ac:dyDescent="0.25">
      <c r="B10" s="136"/>
      <c r="C10" s="94" t="s">
        <v>124</v>
      </c>
      <c r="D10" s="75"/>
      <c r="E10" s="89">
        <v>18564.333333333332</v>
      </c>
      <c r="F10" s="89">
        <v>60397</v>
      </c>
      <c r="Q10" s="3"/>
      <c r="R10" s="3"/>
    </row>
    <row r="11" spans="2:18" ht="11.25" customHeight="1" x14ac:dyDescent="0.25">
      <c r="B11" s="136"/>
      <c r="C11" s="94" t="s">
        <v>125</v>
      </c>
      <c r="D11" s="75"/>
      <c r="E11" s="89">
        <v>18273</v>
      </c>
      <c r="F11" s="89">
        <v>59360</v>
      </c>
      <c r="Q11" s="3"/>
      <c r="R11" s="3"/>
    </row>
    <row r="12" spans="2:18" ht="11.25" customHeight="1" x14ac:dyDescent="0.25">
      <c r="B12" s="136"/>
      <c r="C12" s="94" t="s">
        <v>126</v>
      </c>
      <c r="D12" s="75"/>
      <c r="E12" s="89">
        <v>17631.333333333332</v>
      </c>
      <c r="F12" s="89">
        <v>58014.333333333336</v>
      </c>
      <c r="Q12" s="3"/>
      <c r="R12" s="3"/>
    </row>
    <row r="13" spans="2:18" ht="11.25" customHeight="1" x14ac:dyDescent="0.25">
      <c r="B13" s="136"/>
      <c r="C13" s="94" t="s">
        <v>127</v>
      </c>
      <c r="D13" s="75"/>
      <c r="E13" s="89">
        <v>18144</v>
      </c>
      <c r="F13" s="89">
        <v>60938</v>
      </c>
      <c r="Q13" s="3"/>
      <c r="R13" s="3"/>
    </row>
    <row r="14" spans="2:18" ht="11.25" customHeight="1" x14ac:dyDescent="0.25">
      <c r="B14" s="136"/>
      <c r="C14" s="94" t="s">
        <v>128</v>
      </c>
      <c r="D14" s="75"/>
      <c r="E14" s="89">
        <v>18459</v>
      </c>
      <c r="F14" s="89">
        <v>61909</v>
      </c>
      <c r="Q14" s="3"/>
      <c r="R14" s="3"/>
    </row>
    <row r="15" spans="2:18" ht="11.25" customHeight="1" x14ac:dyDescent="0.25">
      <c r="B15" s="136"/>
      <c r="C15" s="94" t="s">
        <v>129</v>
      </c>
      <c r="D15" s="75"/>
      <c r="E15" s="89">
        <v>18424</v>
      </c>
      <c r="F15" s="89">
        <v>64813.333333333336</v>
      </c>
      <c r="Q15" s="3"/>
      <c r="R15" s="3"/>
    </row>
    <row r="16" spans="2:18" ht="11.25" customHeight="1" x14ac:dyDescent="0.25">
      <c r="B16" s="136"/>
      <c r="C16" s="94" t="s">
        <v>130</v>
      </c>
      <c r="D16" s="75"/>
      <c r="E16" s="89">
        <v>19201.333333333332</v>
      </c>
      <c r="F16" s="89">
        <v>65678.666666666672</v>
      </c>
      <c r="Q16" s="3"/>
      <c r="R16" s="3"/>
    </row>
    <row r="17" spans="2:20" ht="11.25" customHeight="1" x14ac:dyDescent="0.25">
      <c r="B17" s="136"/>
      <c r="C17" s="94" t="s">
        <v>131</v>
      </c>
      <c r="D17" s="75"/>
      <c r="E17" s="89">
        <v>19417.333333333332</v>
      </c>
      <c r="F17" s="89">
        <v>66290.666666666672</v>
      </c>
      <c r="Q17" s="3"/>
      <c r="R17" s="3"/>
    </row>
    <row r="18" spans="2:20" ht="11.25" customHeight="1" x14ac:dyDescent="0.25">
      <c r="B18" s="136">
        <v>2019</v>
      </c>
      <c r="C18" s="94" t="s">
        <v>120</v>
      </c>
      <c r="D18" s="75"/>
      <c r="E18" s="89">
        <v>20166.333333333332</v>
      </c>
      <c r="F18" s="89">
        <v>65629.666666666672</v>
      </c>
      <c r="H18" s="44"/>
      <c r="Q18" s="3"/>
      <c r="R18" s="3"/>
      <c r="T18" s="44"/>
    </row>
    <row r="19" spans="2:20" ht="11.25" customHeight="1" x14ac:dyDescent="0.25">
      <c r="B19" s="136"/>
      <c r="C19" s="94" t="s">
        <v>121</v>
      </c>
      <c r="D19" s="75"/>
      <c r="E19" s="89">
        <v>19334.333333333332</v>
      </c>
      <c r="F19" s="89">
        <v>64167</v>
      </c>
      <c r="Q19" s="3"/>
      <c r="R19" s="3"/>
    </row>
    <row r="20" spans="2:20" ht="11.25" customHeight="1" x14ac:dyDescent="0.25">
      <c r="B20" s="136"/>
      <c r="C20" s="94" t="s">
        <v>122</v>
      </c>
      <c r="D20" s="75"/>
      <c r="E20" s="89">
        <v>19747.666666666668</v>
      </c>
      <c r="F20" s="89">
        <v>63568</v>
      </c>
      <c r="Q20" s="3"/>
      <c r="R20" s="3"/>
    </row>
    <row r="21" spans="2:20" ht="11.25" customHeight="1" x14ac:dyDescent="0.25">
      <c r="B21" s="136"/>
      <c r="C21" s="94" t="s">
        <v>123</v>
      </c>
      <c r="D21" s="75"/>
      <c r="E21" s="89">
        <v>19230.666666666668</v>
      </c>
      <c r="F21" s="89">
        <v>62338.666666666664</v>
      </c>
      <c r="Q21" s="3"/>
      <c r="R21" s="3"/>
    </row>
    <row r="22" spans="2:20" ht="11.25" customHeight="1" x14ac:dyDescent="0.25">
      <c r="B22" s="136"/>
      <c r="C22" s="94" t="s">
        <v>124</v>
      </c>
      <c r="D22" s="75"/>
      <c r="E22" s="89">
        <v>19608.666666666668</v>
      </c>
      <c r="F22" s="89">
        <v>60585</v>
      </c>
      <c r="Q22" s="3"/>
      <c r="R22" s="3"/>
    </row>
    <row r="23" spans="2:20" ht="11.25" customHeight="1" x14ac:dyDescent="0.25">
      <c r="B23" s="136"/>
      <c r="C23" s="94" t="s">
        <v>125</v>
      </c>
      <c r="D23" s="75"/>
      <c r="E23" s="89">
        <v>18692.333333333332</v>
      </c>
      <c r="F23" s="89">
        <v>59862</v>
      </c>
      <c r="Q23" s="3"/>
      <c r="R23" s="3"/>
    </row>
    <row r="24" spans="2:20" ht="11.25" customHeight="1" x14ac:dyDescent="0.25">
      <c r="B24" s="136"/>
      <c r="C24" s="94" t="s">
        <v>126</v>
      </c>
      <c r="D24" s="75"/>
      <c r="E24" s="89">
        <v>18932</v>
      </c>
      <c r="F24" s="89">
        <v>58367</v>
      </c>
      <c r="Q24" s="3"/>
      <c r="R24" s="3"/>
    </row>
    <row r="25" spans="2:20" ht="11.25" customHeight="1" x14ac:dyDescent="0.25">
      <c r="B25" s="136"/>
      <c r="C25" s="94" t="s">
        <v>127</v>
      </c>
      <c r="D25" s="75"/>
      <c r="E25" s="89">
        <v>18893</v>
      </c>
      <c r="F25" s="89">
        <v>60228.333333333336</v>
      </c>
      <c r="Q25" s="3"/>
      <c r="R25" s="3"/>
    </row>
    <row r="26" spans="2:20" ht="11.25" customHeight="1" x14ac:dyDescent="0.25">
      <c r="B26" s="136"/>
      <c r="C26" s="94" t="s">
        <v>128</v>
      </c>
      <c r="D26" s="75"/>
      <c r="E26" s="89">
        <v>18991.666666666668</v>
      </c>
      <c r="F26" s="89">
        <v>60515.666666666664</v>
      </c>
      <c r="Q26" s="3"/>
      <c r="R26" s="3"/>
    </row>
    <row r="27" spans="2:20" ht="11.25" customHeight="1" x14ac:dyDescent="0.25">
      <c r="B27" s="136"/>
      <c r="C27" s="94" t="s">
        <v>129</v>
      </c>
      <c r="D27" s="75"/>
      <c r="E27" s="89">
        <v>19024.333333333332</v>
      </c>
      <c r="F27" s="89">
        <v>63194.666666666664</v>
      </c>
      <c r="Q27" s="3"/>
      <c r="R27" s="3"/>
    </row>
    <row r="28" spans="2:20" ht="11.25" customHeight="1" x14ac:dyDescent="0.25">
      <c r="B28" s="136"/>
      <c r="C28" s="94" t="s">
        <v>130</v>
      </c>
      <c r="D28" s="75"/>
      <c r="E28" s="89">
        <v>19807</v>
      </c>
      <c r="F28" s="89">
        <v>63625</v>
      </c>
      <c r="H28" s="139"/>
      <c r="I28" s="139"/>
      <c r="J28" s="139"/>
      <c r="K28" s="139"/>
      <c r="L28" s="139"/>
      <c r="Q28" s="3"/>
      <c r="R28" s="3"/>
    </row>
    <row r="29" spans="2:20" ht="11.25" customHeight="1" x14ac:dyDescent="0.25">
      <c r="B29" s="136"/>
      <c r="C29" s="94" t="s">
        <v>131</v>
      </c>
      <c r="D29" s="75"/>
      <c r="E29" s="89">
        <v>20229.333333333332</v>
      </c>
      <c r="F29" s="89">
        <v>64028</v>
      </c>
      <c r="H29" s="2"/>
      <c r="Q29" s="3"/>
      <c r="R29" s="3"/>
    </row>
    <row r="30" spans="2:20" ht="11.25" customHeight="1" x14ac:dyDescent="0.25">
      <c r="B30" s="136">
        <v>2020</v>
      </c>
      <c r="C30" s="94" t="s">
        <v>120</v>
      </c>
      <c r="D30" s="75"/>
      <c r="E30" s="89">
        <v>20755.333333333332</v>
      </c>
      <c r="F30" s="89">
        <v>63465.333333333336</v>
      </c>
      <c r="H30" s="2"/>
      <c r="Q30" s="3"/>
      <c r="R30" s="3"/>
    </row>
    <row r="31" spans="2:20" ht="11.25" customHeight="1" x14ac:dyDescent="0.25">
      <c r="B31" s="136"/>
      <c r="C31" s="94" t="s">
        <v>121</v>
      </c>
      <c r="D31" s="75"/>
      <c r="E31" s="89">
        <v>19683.333333333332</v>
      </c>
      <c r="F31" s="89">
        <v>60557</v>
      </c>
      <c r="H31" s="2"/>
      <c r="Q31" s="3"/>
      <c r="R31" s="3"/>
    </row>
    <row r="32" spans="2:20" ht="11.25" customHeight="1" x14ac:dyDescent="0.25">
      <c r="B32" s="136"/>
      <c r="C32" s="94" t="s">
        <v>122</v>
      </c>
      <c r="D32" s="75">
        <v>70000</v>
      </c>
      <c r="E32" s="89">
        <v>18139.333333333332</v>
      </c>
      <c r="F32" s="89">
        <v>57178</v>
      </c>
      <c r="Q32" s="3"/>
      <c r="R32" s="3"/>
    </row>
    <row r="33" spans="2:23" ht="11.25" customHeight="1" x14ac:dyDescent="0.25">
      <c r="B33" s="136"/>
      <c r="C33" s="94" t="s">
        <v>123</v>
      </c>
      <c r="D33" s="75">
        <v>70000</v>
      </c>
      <c r="E33" s="89">
        <v>16374</v>
      </c>
      <c r="F33" s="89">
        <v>53993</v>
      </c>
      <c r="K33" s="43"/>
      <c r="Q33" s="3"/>
      <c r="R33" s="3"/>
      <c r="W33" s="43"/>
    </row>
    <row r="34" spans="2:23" ht="11.25" customHeight="1" x14ac:dyDescent="0.25">
      <c r="B34" s="136"/>
      <c r="C34" s="94" t="s">
        <v>124</v>
      </c>
      <c r="D34" s="75">
        <v>70000</v>
      </c>
      <c r="E34" s="89">
        <v>16084.333333333334</v>
      </c>
      <c r="F34" s="89">
        <v>52225</v>
      </c>
      <c r="K34" s="43"/>
      <c r="P34" s="3"/>
      <c r="Q34" s="3"/>
      <c r="R34" s="3"/>
      <c r="W34" s="43"/>
    </row>
    <row r="35" spans="2:23" ht="11.25" customHeight="1" x14ac:dyDescent="0.25">
      <c r="B35" s="136"/>
      <c r="C35" s="94" t="s">
        <v>125</v>
      </c>
      <c r="D35" s="75"/>
      <c r="E35" s="89">
        <v>16916.333333333332</v>
      </c>
      <c r="F35" s="89">
        <v>61431</v>
      </c>
      <c r="K35" s="43"/>
      <c r="P35" s="3"/>
      <c r="Q35" s="3"/>
      <c r="R35" s="3"/>
      <c r="W35" s="43"/>
    </row>
    <row r="36" spans="2:23" ht="11.25" customHeight="1" x14ac:dyDescent="0.25">
      <c r="B36" s="136"/>
      <c r="C36" s="94" t="s">
        <v>126</v>
      </c>
      <c r="D36" s="75"/>
      <c r="E36" s="89">
        <v>18052</v>
      </c>
      <c r="F36" s="89">
        <v>60365</v>
      </c>
      <c r="K36" s="43"/>
      <c r="P36" s="3"/>
      <c r="Q36" s="3"/>
      <c r="R36" s="3"/>
      <c r="W36" s="43"/>
    </row>
    <row r="37" spans="2:23" ht="11.25" customHeight="1" x14ac:dyDescent="0.25">
      <c r="B37" s="136"/>
      <c r="C37" s="94" t="s">
        <v>127</v>
      </c>
      <c r="D37" s="75"/>
      <c r="E37" s="89">
        <v>18106.333333333332</v>
      </c>
      <c r="F37" s="89">
        <v>61204</v>
      </c>
      <c r="K37" s="43"/>
      <c r="P37" s="3"/>
      <c r="Q37" s="3"/>
      <c r="R37" s="3"/>
      <c r="W37" s="43"/>
    </row>
    <row r="38" spans="2:23" ht="11.25" customHeight="1" x14ac:dyDescent="0.25">
      <c r="B38" s="136"/>
      <c r="C38" s="94" t="s">
        <v>128</v>
      </c>
      <c r="D38" s="75"/>
      <c r="E38" s="89">
        <v>18568.333333333332</v>
      </c>
      <c r="F38" s="89">
        <v>60857</v>
      </c>
      <c r="K38" s="43"/>
      <c r="P38" s="3"/>
      <c r="Q38" s="3"/>
      <c r="R38" s="3"/>
      <c r="W38" s="43"/>
    </row>
    <row r="39" spans="2:23" ht="11.25" customHeight="1" x14ac:dyDescent="0.25">
      <c r="B39" s="136"/>
      <c r="C39" s="94" t="s">
        <v>129</v>
      </c>
      <c r="D39" s="75"/>
      <c r="E39" s="89">
        <v>18357</v>
      </c>
      <c r="F39" s="89">
        <v>66027</v>
      </c>
      <c r="K39" s="43"/>
      <c r="L39" s="43"/>
      <c r="P39" s="3"/>
      <c r="Q39" s="3"/>
      <c r="R39" s="3"/>
      <c r="W39" s="43"/>
    </row>
    <row r="40" spans="2:23" ht="11.25" customHeight="1" x14ac:dyDescent="0.25">
      <c r="B40" s="136"/>
      <c r="C40" s="94" t="s">
        <v>130</v>
      </c>
      <c r="D40" s="75">
        <v>70000</v>
      </c>
      <c r="E40" s="89">
        <v>18782</v>
      </c>
      <c r="F40" s="89">
        <v>65767</v>
      </c>
      <c r="K40" s="43"/>
      <c r="L40" s="43"/>
      <c r="N40" s="3"/>
      <c r="P40" s="3"/>
      <c r="Q40" s="3"/>
      <c r="R40" s="3"/>
      <c r="T40" s="1"/>
      <c r="W40" s="43"/>
    </row>
    <row r="41" spans="2:23" ht="11.25" customHeight="1" x14ac:dyDescent="0.25">
      <c r="B41" s="136"/>
      <c r="C41" s="94" t="s">
        <v>131</v>
      </c>
      <c r="D41" s="75">
        <v>70000</v>
      </c>
      <c r="E41" s="89">
        <v>19355</v>
      </c>
      <c r="F41" s="89">
        <v>65180</v>
      </c>
      <c r="K41" s="43"/>
      <c r="L41" s="43"/>
      <c r="N41" s="3"/>
      <c r="P41" s="3"/>
      <c r="Q41" s="3"/>
      <c r="R41" s="3"/>
      <c r="T41" s="1"/>
      <c r="W41" s="43"/>
    </row>
    <row r="42" spans="2:23" ht="11.25" customHeight="1" x14ac:dyDescent="0.25">
      <c r="B42" s="136">
        <v>2021</v>
      </c>
      <c r="C42" s="94" t="s">
        <v>120</v>
      </c>
      <c r="D42" s="75"/>
      <c r="E42" s="89">
        <v>19132</v>
      </c>
      <c r="F42" s="89">
        <v>67160</v>
      </c>
      <c r="K42" s="43"/>
      <c r="L42" s="43"/>
      <c r="N42" s="3"/>
      <c r="P42" s="3"/>
      <c r="Q42" s="3"/>
      <c r="R42" s="3"/>
      <c r="T42" s="1"/>
      <c r="W42" s="43"/>
    </row>
    <row r="43" spans="2:23" ht="11.25" customHeight="1" x14ac:dyDescent="0.25">
      <c r="B43" s="136"/>
      <c r="C43" s="94" t="s">
        <v>121</v>
      </c>
      <c r="D43" s="75"/>
      <c r="E43" s="89">
        <v>18746.333333333332</v>
      </c>
      <c r="F43" s="89">
        <v>63232</v>
      </c>
      <c r="K43" s="43"/>
      <c r="L43" s="43"/>
      <c r="N43" s="3"/>
      <c r="P43" s="3"/>
      <c r="Q43" s="3"/>
      <c r="R43" s="3"/>
      <c r="T43" s="1"/>
      <c r="W43" s="43"/>
    </row>
    <row r="44" spans="2:23" ht="11.25" customHeight="1" x14ac:dyDescent="0.25">
      <c r="B44" s="136"/>
      <c r="C44" s="94" t="s">
        <v>122</v>
      </c>
      <c r="D44" s="75"/>
      <c r="E44" s="89">
        <v>18110.333333333332</v>
      </c>
      <c r="F44" s="89">
        <v>64611</v>
      </c>
      <c r="K44" s="43"/>
      <c r="L44" s="43"/>
      <c r="N44" s="3"/>
      <c r="P44" s="3"/>
      <c r="Q44" s="3"/>
      <c r="R44" s="3"/>
      <c r="T44" s="1"/>
      <c r="W44" s="43"/>
    </row>
    <row r="45" spans="2:23" ht="11.25" customHeight="1" x14ac:dyDescent="0.25">
      <c r="B45" s="136"/>
      <c r="C45" s="94" t="s">
        <v>123</v>
      </c>
      <c r="D45" s="75">
        <v>70000</v>
      </c>
      <c r="E45" s="89">
        <v>17823.666666666668</v>
      </c>
      <c r="F45" s="89">
        <v>60382</v>
      </c>
      <c r="K45" s="43"/>
      <c r="L45" s="43"/>
      <c r="N45" s="3"/>
      <c r="P45" s="3"/>
      <c r="Q45" s="3"/>
      <c r="R45" s="3"/>
      <c r="T45" s="1"/>
      <c r="W45" s="43"/>
    </row>
    <row r="46" spans="2:23" ht="11.25" customHeight="1" x14ac:dyDescent="0.25">
      <c r="B46" s="136"/>
      <c r="C46" s="94" t="s">
        <v>124</v>
      </c>
      <c r="D46" s="75"/>
      <c r="E46" s="89">
        <v>17963.666666666668</v>
      </c>
      <c r="F46" s="89">
        <v>56025</v>
      </c>
      <c r="K46" s="43"/>
      <c r="L46" s="43"/>
      <c r="N46" s="3"/>
      <c r="P46" s="3"/>
      <c r="Q46" s="3"/>
      <c r="R46" s="3"/>
      <c r="T46" s="1"/>
      <c r="W46" s="43"/>
    </row>
    <row r="47" spans="2:23" ht="11.25" customHeight="1" x14ac:dyDescent="0.25">
      <c r="B47" s="136"/>
      <c r="C47" s="94" t="s">
        <v>125</v>
      </c>
      <c r="D47" s="75"/>
      <c r="E47" s="89">
        <v>18320.333333333332</v>
      </c>
      <c r="F47" s="89">
        <v>60430</v>
      </c>
      <c r="K47" s="43"/>
      <c r="N47" s="3"/>
      <c r="P47" s="3"/>
      <c r="Q47" s="3"/>
      <c r="R47" s="3"/>
      <c r="T47" s="1"/>
      <c r="W47" s="43"/>
    </row>
    <row r="48" spans="2:23" ht="11.25" customHeight="1" x14ac:dyDescent="0.25">
      <c r="B48" s="136"/>
      <c r="C48" s="94" t="s">
        <v>126</v>
      </c>
      <c r="D48" s="75"/>
      <c r="E48" s="89">
        <v>18251.666666666668</v>
      </c>
      <c r="F48" s="89">
        <v>57607</v>
      </c>
      <c r="K48" s="43"/>
      <c r="N48" s="3"/>
      <c r="P48" s="3"/>
      <c r="Q48" s="3"/>
      <c r="R48" s="3"/>
      <c r="T48" s="1"/>
      <c r="W48" s="43"/>
    </row>
    <row r="49" spans="2:23" ht="11.25" customHeight="1" x14ac:dyDescent="0.25">
      <c r="B49" s="136"/>
      <c r="C49" s="94" t="s">
        <v>127</v>
      </c>
      <c r="D49" s="75"/>
      <c r="E49" s="89">
        <v>18487.333333333332</v>
      </c>
      <c r="F49" s="89">
        <v>61983</v>
      </c>
      <c r="K49" s="43"/>
      <c r="P49" s="3"/>
      <c r="Q49" s="3"/>
      <c r="T49" s="1"/>
      <c r="W49" s="43"/>
    </row>
    <row r="50" spans="2:23" ht="11.25" customHeight="1" x14ac:dyDescent="0.25">
      <c r="B50" s="136"/>
      <c r="C50" s="94" t="s">
        <v>128</v>
      </c>
      <c r="D50" s="75"/>
      <c r="E50" s="89">
        <v>18750</v>
      </c>
      <c r="F50" s="89">
        <v>61537</v>
      </c>
      <c r="K50" s="43"/>
      <c r="P50" s="3"/>
      <c r="Q50" s="3"/>
      <c r="T50" s="1"/>
      <c r="W50" s="43"/>
    </row>
    <row r="51" spans="2:23" ht="11.25" customHeight="1" x14ac:dyDescent="0.25">
      <c r="B51" s="136"/>
      <c r="C51" s="94" t="s">
        <v>129</v>
      </c>
      <c r="D51" s="75"/>
      <c r="E51" s="89">
        <v>19532</v>
      </c>
      <c r="F51" s="89">
        <v>64670</v>
      </c>
      <c r="I51" s="45"/>
      <c r="K51" s="43"/>
      <c r="Q51" s="3"/>
      <c r="T51" s="1"/>
      <c r="W51" s="43"/>
    </row>
    <row r="52" spans="2:23" ht="11.25" customHeight="1" x14ac:dyDescent="0.25">
      <c r="B52" s="136"/>
      <c r="C52" s="94" t="s">
        <v>130</v>
      </c>
      <c r="D52" s="75"/>
      <c r="E52" s="89">
        <v>19634.333333333332</v>
      </c>
      <c r="F52" s="89">
        <v>64027</v>
      </c>
      <c r="I52" s="45"/>
      <c r="Q52" s="3"/>
      <c r="T52" s="1"/>
    </row>
    <row r="53" spans="2:23" ht="11.25" customHeight="1" x14ac:dyDescent="0.25">
      <c r="B53" s="136"/>
      <c r="C53" s="94" t="s">
        <v>131</v>
      </c>
      <c r="D53" s="75"/>
      <c r="E53" s="89">
        <v>19805.333333333332</v>
      </c>
      <c r="F53" s="89">
        <v>60143</v>
      </c>
      <c r="I53" s="45"/>
      <c r="Q53" s="3"/>
      <c r="T53" s="1"/>
    </row>
    <row r="54" spans="2:23" ht="11.25" customHeight="1" x14ac:dyDescent="0.25">
      <c r="B54" s="136">
        <v>2022</v>
      </c>
      <c r="C54" s="94" t="s">
        <v>120</v>
      </c>
      <c r="D54" s="75"/>
      <c r="E54" s="89">
        <v>19195.666666666668</v>
      </c>
      <c r="F54" s="89">
        <v>60333</v>
      </c>
      <c r="I54" s="45"/>
      <c r="T54" s="1"/>
    </row>
    <row r="55" spans="2:23" ht="11.25" customHeight="1" x14ac:dyDescent="0.25">
      <c r="B55" s="136"/>
      <c r="C55" s="94" t="s">
        <v>121</v>
      </c>
      <c r="D55" s="75"/>
      <c r="E55" s="89">
        <v>19417.666666666668</v>
      </c>
      <c r="F55" s="89">
        <v>59269</v>
      </c>
      <c r="I55" s="45"/>
      <c r="T55" s="1"/>
    </row>
    <row r="56" spans="2:23" ht="11.25" customHeight="1" x14ac:dyDescent="0.25">
      <c r="B56" s="136"/>
      <c r="C56" s="94" t="s">
        <v>122</v>
      </c>
      <c r="D56" s="75"/>
      <c r="E56" s="89">
        <v>19372.666666666668</v>
      </c>
      <c r="F56" s="89">
        <v>59035</v>
      </c>
      <c r="I56" s="45"/>
      <c r="T56" s="1"/>
    </row>
    <row r="57" spans="2:23" ht="11.25" customHeight="1" x14ac:dyDescent="0.25">
      <c r="B57" s="136"/>
      <c r="C57" s="94" t="s">
        <v>123</v>
      </c>
      <c r="D57" s="75"/>
      <c r="E57" s="89">
        <v>19433.666666666668</v>
      </c>
      <c r="F57" s="89">
        <v>56757</v>
      </c>
      <c r="I57" s="45"/>
      <c r="T57" s="1"/>
    </row>
    <row r="58" spans="2:23" ht="11.25" customHeight="1" x14ac:dyDescent="0.25">
      <c r="B58" s="136"/>
      <c r="C58" s="94" t="s">
        <v>124</v>
      </c>
      <c r="D58" s="75"/>
      <c r="E58" s="89">
        <v>19380.666666666668</v>
      </c>
      <c r="F58" s="89">
        <v>52622</v>
      </c>
      <c r="I58" s="45"/>
      <c r="T58" s="1"/>
    </row>
    <row r="59" spans="2:23" ht="11.25" customHeight="1" x14ac:dyDescent="0.25">
      <c r="B59" s="136"/>
      <c r="C59" s="94" t="s">
        <v>125</v>
      </c>
      <c r="D59" s="75"/>
      <c r="E59" s="89">
        <v>19389.333333333332</v>
      </c>
      <c r="F59" s="89">
        <v>56345</v>
      </c>
      <c r="T59" s="1"/>
    </row>
    <row r="60" spans="2:23" ht="11.25" customHeight="1" x14ac:dyDescent="0.25">
      <c r="B60" s="136"/>
      <c r="C60" s="94" t="s">
        <v>126</v>
      </c>
      <c r="D60" s="75"/>
      <c r="E60" s="89">
        <v>19347</v>
      </c>
      <c r="F60" s="89">
        <v>53630</v>
      </c>
      <c r="T60" s="1"/>
    </row>
    <row r="61" spans="2:23" ht="11.25" customHeight="1" x14ac:dyDescent="0.25">
      <c r="B61" s="136"/>
      <c r="C61" s="94" t="s">
        <v>127</v>
      </c>
      <c r="D61" s="75"/>
      <c r="E61" s="89">
        <v>19430</v>
      </c>
      <c r="F61" s="89"/>
      <c r="T61" s="1"/>
    </row>
    <row r="62" spans="2:23" ht="11.25" customHeight="1" x14ac:dyDescent="0.25">
      <c r="B62" s="136"/>
      <c r="C62" s="94" t="s">
        <v>128</v>
      </c>
      <c r="D62" s="75"/>
      <c r="E62" s="89">
        <v>19266</v>
      </c>
      <c r="F62" s="89"/>
      <c r="T62" s="1"/>
    </row>
    <row r="63" spans="2:23" ht="11.25" customHeight="1" x14ac:dyDescent="0.25">
      <c r="B63" s="136"/>
      <c r="C63" s="94" t="s">
        <v>129</v>
      </c>
      <c r="D63" s="75"/>
      <c r="E63" s="89"/>
      <c r="F63" s="89"/>
      <c r="T63" s="1"/>
    </row>
    <row r="64" spans="2:23" ht="11.25" customHeight="1" x14ac:dyDescent="0.25">
      <c r="B64" s="136"/>
      <c r="C64" s="94" t="s">
        <v>130</v>
      </c>
      <c r="D64" s="75"/>
      <c r="E64" s="89"/>
      <c r="F64" s="89"/>
    </row>
    <row r="65" spans="2:8" ht="11.25" customHeight="1" x14ac:dyDescent="0.25">
      <c r="B65" s="136"/>
      <c r="C65" s="94" t="s">
        <v>131</v>
      </c>
      <c r="D65" s="75"/>
      <c r="E65" s="89"/>
      <c r="F65" s="89"/>
    </row>
    <row r="66" spans="2:8" ht="11.25" customHeight="1" x14ac:dyDescent="0.25">
      <c r="B66" s="43"/>
      <c r="C66" s="43"/>
    </row>
    <row r="67" spans="2:8" ht="11.25" customHeight="1" x14ac:dyDescent="0.25">
      <c r="B67" s="137"/>
      <c r="C67" s="137"/>
      <c r="D67" s="137"/>
      <c r="E67" s="137"/>
      <c r="F67" s="137"/>
    </row>
    <row r="68" spans="2:8" ht="75.95" customHeight="1" x14ac:dyDescent="0.25">
      <c r="B68" s="140" t="s">
        <v>216</v>
      </c>
      <c r="C68" s="140"/>
      <c r="D68" s="140"/>
      <c r="E68" s="140"/>
      <c r="F68" s="140"/>
      <c r="G68" s="140"/>
      <c r="H68" s="140"/>
    </row>
    <row r="69" spans="2:8" ht="75.95" customHeight="1" x14ac:dyDescent="0.25">
      <c r="B69" s="138"/>
      <c r="C69" s="138"/>
    </row>
    <row r="70" spans="2:8" ht="75.95" customHeight="1" x14ac:dyDescent="0.25">
      <c r="B70" s="2"/>
    </row>
  </sheetData>
  <mergeCells count="11">
    <mergeCell ref="B67:F67"/>
    <mergeCell ref="B2:H2"/>
    <mergeCell ref="H28:L28"/>
    <mergeCell ref="B68:H68"/>
    <mergeCell ref="B69:C69"/>
    <mergeCell ref="Q4:R4"/>
    <mergeCell ref="B54:B65"/>
    <mergeCell ref="B42:B53"/>
    <mergeCell ref="B6:B17"/>
    <mergeCell ref="B18:B29"/>
    <mergeCell ref="B30:B41"/>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35"/>
  <sheetViews>
    <sheetView showGridLines="0" workbookViewId="0">
      <selection activeCell="B6" sqref="B6:I13"/>
    </sheetView>
  </sheetViews>
  <sheetFormatPr baseColWidth="10" defaultColWidth="6.42578125" defaultRowHeight="16.5" customHeight="1" x14ac:dyDescent="0.25"/>
  <cols>
    <col min="1" max="1" width="6.42578125" style="1"/>
    <col min="2" max="2" width="14.85546875" style="1" customWidth="1"/>
    <col min="3" max="8" width="6.28515625" style="1" customWidth="1"/>
    <col min="9" max="9" width="7.85546875" style="1" customWidth="1"/>
    <col min="10" max="13" width="6.28515625" style="1" customWidth="1"/>
    <col min="14" max="14" width="17.85546875" style="1" bestFit="1" customWidth="1"/>
    <col min="15" max="15" width="12" style="1" customWidth="1"/>
    <col min="16" max="16" width="9.85546875" style="1" customWidth="1"/>
    <col min="17" max="17" width="9.42578125" style="1" customWidth="1"/>
    <col min="18" max="19" width="6.28515625" style="1" customWidth="1"/>
    <col min="20" max="20" width="10.85546875" style="1" customWidth="1"/>
    <col min="21" max="21" width="11.42578125" style="1" customWidth="1"/>
    <col min="22" max="32" width="6.28515625" style="1" customWidth="1"/>
    <col min="33" max="33" width="18.42578125" style="1" bestFit="1" customWidth="1"/>
    <col min="34" max="16384" width="6.42578125" style="1"/>
  </cols>
  <sheetData>
    <row r="1" spans="2:37" ht="16.5" customHeight="1" x14ac:dyDescent="0.25">
      <c r="O1" s="135"/>
      <c r="P1" s="135"/>
    </row>
    <row r="2" spans="2:37" ht="16.5" customHeight="1" x14ac:dyDescent="0.25">
      <c r="B2" s="2" t="s">
        <v>211</v>
      </c>
    </row>
    <row r="3" spans="2:37" ht="16.5" customHeight="1" x14ac:dyDescent="0.25">
      <c r="B3" s="2"/>
    </row>
    <row r="4" spans="2:37" ht="16.5" customHeight="1" x14ac:dyDescent="0.3">
      <c r="B4" s="75"/>
      <c r="C4" s="83" t="s">
        <v>208</v>
      </c>
      <c r="D4" s="83" t="s">
        <v>209</v>
      </c>
      <c r="E4" s="83" t="s">
        <v>210</v>
      </c>
      <c r="F4" s="75" t="s">
        <v>176</v>
      </c>
      <c r="G4" s="75">
        <v>2020</v>
      </c>
      <c r="H4" s="75">
        <v>2021</v>
      </c>
      <c r="I4" s="75">
        <v>2022</v>
      </c>
      <c r="N4" s="48"/>
    </row>
    <row r="5" spans="2:37" ht="16.5" customHeight="1" x14ac:dyDescent="0.25">
      <c r="B5" s="75"/>
      <c r="C5" s="83"/>
      <c r="D5" s="83"/>
      <c r="E5" s="83"/>
      <c r="F5" s="75"/>
      <c r="G5" s="75"/>
      <c r="H5" s="75"/>
      <c r="I5" s="75"/>
      <c r="Z5" s="7"/>
      <c r="AH5" s="15"/>
      <c r="AI5" s="15"/>
    </row>
    <row r="6" spans="2:37" ht="16.5" customHeight="1" x14ac:dyDescent="0.35">
      <c r="B6" s="75" t="s">
        <v>4</v>
      </c>
      <c r="C6" s="121">
        <v>6.9531953220484262</v>
      </c>
      <c r="D6" s="121">
        <v>8.4017843769916407</v>
      </c>
      <c r="E6" s="121">
        <v>8.7304545388939498</v>
      </c>
      <c r="F6" s="95">
        <v>5.9703828577297875</v>
      </c>
      <c r="G6" s="95">
        <v>5.0004671801823806</v>
      </c>
      <c r="H6" s="95">
        <v>4.8092724273002263</v>
      </c>
      <c r="I6" s="95">
        <v>4.9658812004086048</v>
      </c>
      <c r="N6" s="29"/>
      <c r="R6" s="3"/>
      <c r="S6" s="7"/>
      <c r="T6" s="3"/>
      <c r="Z6" s="7"/>
      <c r="AA6" s="7"/>
      <c r="AB6" s="7"/>
      <c r="AC6" s="7"/>
      <c r="AH6" s="15"/>
      <c r="AI6" s="15"/>
      <c r="AJ6" s="7"/>
      <c r="AK6" s="3"/>
    </row>
    <row r="7" spans="2:37" ht="16.5" customHeight="1" x14ac:dyDescent="0.35">
      <c r="B7" s="75" t="s">
        <v>5</v>
      </c>
      <c r="C7" s="121">
        <v>16.771535993989811</v>
      </c>
      <c r="D7" s="121">
        <v>21.539238388503271</v>
      </c>
      <c r="E7" s="121">
        <v>21.518055304441702</v>
      </c>
      <c r="F7" s="95">
        <v>17.176034791811851</v>
      </c>
      <c r="G7" s="95">
        <v>14.65271471455387</v>
      </c>
      <c r="H7" s="95">
        <v>14.0857208636353</v>
      </c>
      <c r="I7" s="95">
        <v>16.182631488548193</v>
      </c>
      <c r="N7" s="29"/>
      <c r="R7" s="3"/>
      <c r="S7" s="7"/>
      <c r="T7" s="3"/>
      <c r="Z7" s="7"/>
      <c r="AA7" s="7"/>
      <c r="AB7" s="7"/>
      <c r="AC7" s="7"/>
      <c r="AH7" s="15"/>
      <c r="AI7" s="15"/>
      <c r="AJ7" s="7"/>
      <c r="AK7" s="3"/>
    </row>
    <row r="8" spans="2:37" ht="16.5" customHeight="1" x14ac:dyDescent="0.35">
      <c r="B8" s="75" t="s">
        <v>6</v>
      </c>
      <c r="C8" s="121">
        <v>22.234119604408153</v>
      </c>
      <c r="D8" s="121">
        <v>25.286008815801186</v>
      </c>
      <c r="E8" s="121">
        <v>28.45232917003252</v>
      </c>
      <c r="F8" s="95">
        <v>27.393405373005194</v>
      </c>
      <c r="G8" s="95">
        <v>25.010630051274994</v>
      </c>
      <c r="H8" s="95">
        <v>24.254261400865751</v>
      </c>
      <c r="I8" s="95">
        <v>26.869631659788837</v>
      </c>
      <c r="N8" s="29"/>
      <c r="R8" s="3"/>
      <c r="S8" s="7"/>
      <c r="T8" s="3"/>
      <c r="Z8" s="7"/>
      <c r="AA8" s="7"/>
      <c r="AB8" s="7"/>
      <c r="AC8" s="7"/>
      <c r="AH8" s="15"/>
      <c r="AI8" s="15"/>
      <c r="AJ8" s="7"/>
      <c r="AK8" s="3"/>
    </row>
    <row r="9" spans="2:37" ht="16.5" customHeight="1" x14ac:dyDescent="0.35">
      <c r="B9" s="75" t="s">
        <v>7</v>
      </c>
      <c r="C9" s="121">
        <v>22.08464897199897</v>
      </c>
      <c r="D9" s="121">
        <v>21.318565231305758</v>
      </c>
      <c r="E9" s="121">
        <v>26.010086840977582</v>
      </c>
      <c r="F9" s="95">
        <v>28.252076899882507</v>
      </c>
      <c r="G9" s="95">
        <v>26.453322503250874</v>
      </c>
      <c r="H9" s="95">
        <v>26.470795711060948</v>
      </c>
      <c r="I9" s="95">
        <v>28.622764454845374</v>
      </c>
      <c r="N9" s="29"/>
      <c r="R9" s="3"/>
      <c r="S9" s="7"/>
      <c r="T9" s="3"/>
      <c r="Z9" s="7"/>
      <c r="AA9" s="7"/>
      <c r="AB9" s="7"/>
      <c r="AC9" s="7"/>
      <c r="AH9" s="15"/>
      <c r="AI9" s="15"/>
      <c r="AJ9" s="7"/>
      <c r="AK9" s="3"/>
    </row>
    <row r="10" spans="2:37" ht="16.5" customHeight="1" x14ac:dyDescent="0.35">
      <c r="B10" s="75" t="s">
        <v>8</v>
      </c>
      <c r="C10" s="121">
        <v>18.97834126089225</v>
      </c>
      <c r="D10" s="121">
        <v>17.682253512823866</v>
      </c>
      <c r="E10" s="121">
        <v>20.965901251648184</v>
      </c>
      <c r="F10" s="95">
        <v>24.159932106275825</v>
      </c>
      <c r="G10" s="95">
        <v>22.717454759128248</v>
      </c>
      <c r="H10" s="95">
        <v>23.069961859389529</v>
      </c>
      <c r="I10" s="95">
        <v>24.54060165268227</v>
      </c>
      <c r="N10" s="29"/>
      <c r="R10" s="3"/>
      <c r="S10" s="7"/>
      <c r="T10" s="3"/>
      <c r="Z10" s="7"/>
      <c r="AA10" s="7"/>
      <c r="AB10" s="7"/>
      <c r="AC10" s="7"/>
      <c r="AH10" s="15"/>
      <c r="AI10" s="15"/>
      <c r="AJ10" s="7"/>
      <c r="AK10" s="3"/>
    </row>
    <row r="11" spans="2:37" ht="16.5" customHeight="1" x14ac:dyDescent="0.35">
      <c r="B11" s="75" t="s">
        <v>9</v>
      </c>
      <c r="C11" s="121">
        <v>13.324876638553576</v>
      </c>
      <c r="D11" s="121">
        <v>13.37418156505939</v>
      </c>
      <c r="E11" s="121">
        <v>14.970267459534412</v>
      </c>
      <c r="F11" s="95">
        <v>17.405053839087916</v>
      </c>
      <c r="G11" s="95">
        <v>16.430562192708717</v>
      </c>
      <c r="H11" s="95">
        <v>16.93078525729668</v>
      </c>
      <c r="I11" s="95">
        <v>17.7768361764861</v>
      </c>
      <c r="N11" s="29"/>
      <c r="R11" s="3"/>
      <c r="S11" s="7"/>
      <c r="T11" s="3"/>
      <c r="Z11" s="7"/>
      <c r="AA11" s="7"/>
      <c r="AB11" s="7"/>
      <c r="AC11" s="7"/>
      <c r="AH11" s="15"/>
      <c r="AI11" s="15"/>
      <c r="AJ11" s="7"/>
      <c r="AK11" s="3"/>
    </row>
    <row r="12" spans="2:37" ht="16.5" customHeight="1" x14ac:dyDescent="0.35">
      <c r="B12" s="75" t="s">
        <v>10</v>
      </c>
      <c r="C12" s="121">
        <v>5.7862178855747466</v>
      </c>
      <c r="D12" s="121">
        <v>5.476340381312208</v>
      </c>
      <c r="E12" s="121">
        <v>6.1853111614471707</v>
      </c>
      <c r="F12" s="95">
        <v>7.2211533259960081</v>
      </c>
      <c r="G12" s="95">
        <v>7.0894509028246766</v>
      </c>
      <c r="H12" s="95">
        <v>7.2804011487819906</v>
      </c>
      <c r="I12" s="95">
        <v>7.5828205893468139</v>
      </c>
      <c r="N12" s="29"/>
      <c r="R12" s="3"/>
      <c r="S12" s="7"/>
      <c r="T12" s="3"/>
      <c r="Z12" s="7"/>
      <c r="AA12" s="7"/>
      <c r="AB12" s="7"/>
      <c r="AC12" s="7"/>
      <c r="AH12" s="15"/>
      <c r="AI12" s="15"/>
      <c r="AJ12" s="7"/>
      <c r="AK12" s="3"/>
    </row>
    <row r="13" spans="2:37" ht="16.5" customHeight="1" x14ac:dyDescent="0.35">
      <c r="B13" s="75" t="s">
        <v>11</v>
      </c>
      <c r="C13" s="121">
        <v>0.65790913371396442</v>
      </c>
      <c r="D13" s="121">
        <v>0.6142731677511053</v>
      </c>
      <c r="E13" s="121">
        <v>0.6213694565387069</v>
      </c>
      <c r="F13" s="95">
        <v>0.68565551524155077</v>
      </c>
      <c r="G13" s="95">
        <v>0.65054030622952341</v>
      </c>
      <c r="H13" s="95">
        <v>0.6698730486113581</v>
      </c>
      <c r="I13" s="95">
        <v>0.6971388944035849</v>
      </c>
      <c r="N13" s="29"/>
      <c r="O13" s="7"/>
      <c r="R13" s="3"/>
      <c r="S13" s="7"/>
      <c r="T13" s="3"/>
      <c r="Z13" s="7"/>
      <c r="AA13" s="7"/>
      <c r="AB13" s="7"/>
      <c r="AC13" s="7"/>
      <c r="AH13" s="15"/>
      <c r="AI13" s="15"/>
      <c r="AJ13" s="7"/>
      <c r="AK13" s="3"/>
    </row>
    <row r="14" spans="2:37" ht="16.5" customHeight="1" x14ac:dyDescent="0.3">
      <c r="C14" s="7"/>
      <c r="D14" s="7"/>
      <c r="E14" s="7"/>
      <c r="F14" s="7"/>
      <c r="G14" s="7"/>
      <c r="H14" s="7"/>
      <c r="I14" s="7"/>
      <c r="J14" s="7"/>
      <c r="K14" s="7"/>
      <c r="L14" s="7"/>
      <c r="M14" s="7"/>
      <c r="N14" s="49"/>
      <c r="P14" s="7"/>
      <c r="Q14" s="7"/>
      <c r="R14" s="3"/>
      <c r="S14" s="7"/>
      <c r="T14" s="3"/>
      <c r="U14" s="7"/>
      <c r="V14" s="7"/>
      <c r="W14" s="7"/>
      <c r="X14" s="7"/>
      <c r="Y14" s="7"/>
      <c r="AH14" s="15"/>
      <c r="AI14" s="15"/>
      <c r="AJ14" s="7"/>
      <c r="AK14" s="3"/>
    </row>
    <row r="15" spans="2:37" ht="119.1" customHeight="1" x14ac:dyDescent="0.25">
      <c r="B15" s="133" t="s">
        <v>217</v>
      </c>
      <c r="C15" s="142"/>
      <c r="D15" s="142"/>
      <c r="E15" s="142"/>
      <c r="F15" s="142"/>
      <c r="G15" s="142"/>
      <c r="H15" s="142"/>
      <c r="I15" s="142"/>
      <c r="R15" s="3"/>
      <c r="T15" s="3"/>
    </row>
    <row r="16" spans="2:37" ht="16.5" customHeight="1" x14ac:dyDescent="0.25">
      <c r="C16" s="7"/>
      <c r="D16" s="7"/>
      <c r="E16" s="7"/>
      <c r="F16" s="7"/>
      <c r="G16" s="7"/>
      <c r="H16" s="7"/>
      <c r="I16" s="7"/>
      <c r="J16" s="7"/>
      <c r="K16" s="7"/>
      <c r="L16" s="7"/>
      <c r="M16" s="7"/>
      <c r="O16" s="7"/>
      <c r="P16" s="3"/>
      <c r="Q16" s="16"/>
      <c r="R16" s="24"/>
      <c r="S16" s="17"/>
      <c r="T16" s="3"/>
      <c r="U16" s="17"/>
      <c r="V16" s="7"/>
      <c r="W16" s="7"/>
      <c r="X16" s="7"/>
      <c r="Y16" s="7"/>
      <c r="Z16" s="7"/>
      <c r="AA16" s="7"/>
      <c r="AB16" s="7"/>
      <c r="AC16" s="7"/>
    </row>
    <row r="17" spans="2:29" ht="16.5" customHeight="1" x14ac:dyDescent="0.25">
      <c r="C17" s="7"/>
      <c r="D17" s="7"/>
      <c r="E17" s="7"/>
      <c r="F17" s="7"/>
      <c r="G17" s="7"/>
      <c r="H17" s="7"/>
      <c r="I17" s="7"/>
      <c r="J17" s="7"/>
      <c r="K17" s="7"/>
      <c r="L17" s="7"/>
      <c r="M17" s="7"/>
      <c r="N17" s="7"/>
      <c r="O17" s="7"/>
      <c r="P17" s="3"/>
      <c r="Q17" s="16"/>
      <c r="R17" s="25"/>
      <c r="S17" s="17"/>
      <c r="T17" s="3"/>
      <c r="U17" s="17"/>
      <c r="V17" s="7"/>
      <c r="W17" s="7"/>
      <c r="X17" s="7"/>
      <c r="Y17" s="7"/>
      <c r="Z17" s="7"/>
      <c r="AA17" s="7"/>
      <c r="AB17" s="7"/>
      <c r="AC17" s="7"/>
    </row>
    <row r="18" spans="2:29" ht="16.5" customHeight="1" x14ac:dyDescent="0.25">
      <c r="C18" s="7"/>
      <c r="D18" s="7"/>
      <c r="E18" s="7"/>
      <c r="F18" s="7"/>
      <c r="G18" s="7"/>
      <c r="H18" s="7"/>
      <c r="I18" s="7"/>
      <c r="J18" s="7"/>
      <c r="K18" s="7"/>
      <c r="L18" s="7"/>
      <c r="M18" s="7"/>
      <c r="N18" s="7"/>
      <c r="O18" s="7"/>
      <c r="P18" s="3"/>
      <c r="Q18" s="3"/>
      <c r="R18" s="3"/>
      <c r="S18" s="17"/>
      <c r="T18" s="3"/>
      <c r="U18" s="17"/>
      <c r="V18" s="7"/>
      <c r="W18" s="7"/>
      <c r="X18" s="7"/>
      <c r="Y18" s="7"/>
      <c r="Z18" s="7"/>
      <c r="AA18" s="7"/>
      <c r="AB18" s="7"/>
      <c r="AC18" s="7"/>
    </row>
    <row r="19" spans="2:29" ht="16.5" customHeight="1" x14ac:dyDescent="0.25">
      <c r="C19" s="7"/>
      <c r="D19" s="7"/>
      <c r="E19" s="7"/>
      <c r="F19" s="7"/>
      <c r="G19" s="7"/>
      <c r="H19" s="7"/>
      <c r="I19" s="7"/>
      <c r="J19" s="7"/>
      <c r="K19" s="7"/>
      <c r="L19" s="7"/>
      <c r="M19" s="7"/>
      <c r="N19" s="7"/>
      <c r="O19" s="7"/>
      <c r="P19" s="7"/>
      <c r="Q19" s="16"/>
      <c r="R19" s="17"/>
      <c r="S19" s="17"/>
      <c r="T19" s="17"/>
      <c r="U19" s="17"/>
      <c r="V19" s="7"/>
      <c r="W19" s="7"/>
      <c r="X19" s="7"/>
      <c r="Y19" s="7"/>
      <c r="Z19" s="7"/>
      <c r="AA19" s="7"/>
      <c r="AB19" s="7"/>
      <c r="AC19" s="7"/>
    </row>
    <row r="20" spans="2:29" ht="16.5" customHeight="1" x14ac:dyDescent="0.25">
      <c r="C20" s="7"/>
      <c r="D20" s="7"/>
      <c r="E20" s="7"/>
      <c r="F20" s="7"/>
      <c r="G20" s="7"/>
      <c r="H20" s="7"/>
      <c r="I20" s="7"/>
      <c r="J20" s="7"/>
      <c r="K20" s="7"/>
      <c r="L20" s="7"/>
      <c r="M20" s="7"/>
      <c r="N20" s="7"/>
      <c r="O20" s="7"/>
      <c r="P20" s="7"/>
      <c r="Q20" s="16"/>
      <c r="R20" s="17"/>
      <c r="S20" s="17"/>
      <c r="T20" s="17"/>
      <c r="U20" s="17"/>
      <c r="V20" s="7"/>
      <c r="W20" s="7"/>
      <c r="X20" s="7"/>
      <c r="Y20" s="7"/>
      <c r="Z20" s="7"/>
      <c r="AA20" s="7"/>
      <c r="AB20" s="7"/>
      <c r="AC20" s="7"/>
    </row>
    <row r="21" spans="2:29" ht="16.5" customHeight="1" x14ac:dyDescent="0.25">
      <c r="C21" s="7"/>
      <c r="D21" s="7"/>
      <c r="E21" s="7"/>
      <c r="F21" s="7"/>
      <c r="G21" s="7"/>
      <c r="H21" s="7"/>
      <c r="I21" s="7"/>
      <c r="J21" s="7"/>
      <c r="K21" s="7"/>
      <c r="L21" s="7"/>
      <c r="M21" s="7"/>
      <c r="N21" s="7"/>
      <c r="O21" s="7"/>
      <c r="P21" s="7"/>
      <c r="Q21" s="16"/>
      <c r="R21" s="17"/>
      <c r="S21" s="17"/>
      <c r="T21" s="17"/>
      <c r="U21" s="17"/>
      <c r="V21" s="7"/>
      <c r="W21" s="7"/>
      <c r="X21" s="7"/>
      <c r="Y21" s="7"/>
      <c r="Z21" s="7"/>
      <c r="AA21" s="7"/>
      <c r="AB21" s="7"/>
      <c r="AC21" s="7"/>
    </row>
    <row r="22" spans="2:29" ht="16.5" customHeight="1" x14ac:dyDescent="0.25">
      <c r="C22" s="7"/>
      <c r="D22" s="7"/>
      <c r="E22" s="7"/>
      <c r="F22" s="7"/>
      <c r="G22" s="7"/>
      <c r="H22" s="7"/>
      <c r="I22" s="7"/>
      <c r="J22" s="7"/>
      <c r="K22" s="7"/>
      <c r="L22" s="7"/>
      <c r="M22" s="7"/>
      <c r="N22" s="7"/>
      <c r="O22" s="7"/>
      <c r="P22" s="7"/>
      <c r="Q22" s="16"/>
      <c r="R22" s="17"/>
      <c r="S22" s="17"/>
      <c r="T22" s="17"/>
      <c r="U22" s="17"/>
      <c r="V22" s="7"/>
      <c r="W22" s="7"/>
      <c r="X22" s="7"/>
      <c r="Y22" s="7"/>
      <c r="Z22" s="7"/>
      <c r="AA22" s="7"/>
      <c r="AB22" s="7"/>
      <c r="AC22" s="7"/>
    </row>
    <row r="23" spans="2:29" ht="16.5" customHeight="1" x14ac:dyDescent="0.25">
      <c r="C23" s="7"/>
      <c r="D23" s="7"/>
      <c r="E23" s="7"/>
      <c r="F23" s="7"/>
      <c r="G23" s="7"/>
      <c r="H23" s="7"/>
      <c r="I23" s="7"/>
      <c r="J23" s="7"/>
      <c r="K23" s="7"/>
      <c r="L23" s="7"/>
      <c r="M23" s="7"/>
      <c r="N23" s="7"/>
      <c r="O23" s="7"/>
      <c r="P23" s="7"/>
      <c r="Q23" s="16"/>
      <c r="R23" s="17"/>
      <c r="S23" s="17"/>
      <c r="T23" s="17"/>
      <c r="U23" s="17"/>
      <c r="V23" s="7"/>
      <c r="W23" s="7"/>
      <c r="X23" s="7"/>
      <c r="Y23" s="7"/>
      <c r="Z23" s="7"/>
      <c r="AA23" s="7"/>
      <c r="AB23" s="7"/>
      <c r="AC23" s="7"/>
    </row>
    <row r="24" spans="2:29" ht="16.5" customHeight="1" x14ac:dyDescent="0.25">
      <c r="Q24" s="16"/>
      <c r="R24" s="18"/>
      <c r="S24" s="18"/>
      <c r="T24" s="18"/>
      <c r="U24" s="18"/>
    </row>
    <row r="25" spans="2:29" ht="16.5" customHeight="1" x14ac:dyDescent="0.25">
      <c r="Q25" s="19"/>
      <c r="R25" s="18"/>
      <c r="S25" s="18"/>
      <c r="T25" s="18"/>
      <c r="U25" s="18"/>
    </row>
    <row r="26" spans="2:29" ht="16.5" customHeight="1" x14ac:dyDescent="0.25">
      <c r="Q26" s="6"/>
    </row>
    <row r="27" spans="2:29" ht="16.5" customHeight="1" x14ac:dyDescent="0.25">
      <c r="Q27" s="20"/>
      <c r="R27" s="21"/>
      <c r="S27" s="21"/>
      <c r="T27" s="21"/>
      <c r="U27" s="21"/>
    </row>
    <row r="32" spans="2:29" ht="28.5" customHeight="1" x14ac:dyDescent="0.25">
      <c r="B32" s="141"/>
      <c r="C32" s="141"/>
      <c r="D32" s="141"/>
      <c r="E32" s="141"/>
      <c r="F32" s="141"/>
      <c r="G32" s="141"/>
      <c r="H32" s="141"/>
      <c r="I32" s="141"/>
      <c r="J32" s="141"/>
      <c r="K32" s="141"/>
      <c r="L32" s="141"/>
      <c r="M32" s="141"/>
      <c r="N32" s="141"/>
    </row>
    <row r="34" spans="2:14" ht="18" customHeight="1" x14ac:dyDescent="0.25">
      <c r="B34" s="28"/>
      <c r="C34" s="27"/>
      <c r="D34" s="27"/>
      <c r="E34" s="27"/>
      <c r="F34" s="27"/>
      <c r="G34" s="27"/>
      <c r="H34" s="27"/>
      <c r="I34" s="27"/>
      <c r="J34" s="27"/>
      <c r="K34" s="27"/>
      <c r="L34" s="27"/>
      <c r="M34" s="27"/>
    </row>
    <row r="35" spans="2:14" ht="32.25" customHeight="1" x14ac:dyDescent="0.25">
      <c r="B35" s="141"/>
      <c r="C35" s="141"/>
      <c r="D35" s="141"/>
      <c r="E35" s="141"/>
      <c r="F35" s="141"/>
      <c r="G35" s="141"/>
      <c r="H35" s="141"/>
      <c r="I35" s="141"/>
      <c r="J35" s="141"/>
      <c r="K35" s="141"/>
      <c r="L35" s="141"/>
      <c r="M35" s="141"/>
      <c r="N35" s="141"/>
    </row>
  </sheetData>
  <mergeCells count="4">
    <mergeCell ref="O1:P1"/>
    <mergeCell ref="B32:N32"/>
    <mergeCell ref="B35:N35"/>
    <mergeCell ref="B15:I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8"/>
  <sheetViews>
    <sheetView showGridLines="0" zoomScaleNormal="100" workbookViewId="0">
      <pane xSplit="2" ySplit="5" topLeftCell="C6" activePane="bottomRight" state="frozen"/>
      <selection sqref="A1:XFD1048576"/>
      <selection pane="topRight" sqref="A1:XFD1048576"/>
      <selection pane="bottomLeft" sqref="A1:XFD1048576"/>
      <selection pane="bottomRight" activeCell="H7" sqref="H7"/>
    </sheetView>
  </sheetViews>
  <sheetFormatPr baseColWidth="10" defaultColWidth="10.85546875" defaultRowHeight="12.75" x14ac:dyDescent="0.25"/>
  <cols>
    <col min="1" max="1" width="4" style="1" customWidth="1"/>
    <col min="2" max="2" width="10.85546875" style="1"/>
    <col min="3" max="3" width="11.42578125" style="1" customWidth="1"/>
    <col min="4" max="4" width="13.140625" style="1" customWidth="1"/>
    <col min="5" max="5" width="15.140625" style="1" customWidth="1"/>
    <col min="6" max="6" width="13.140625" style="1" customWidth="1"/>
    <col min="7" max="7" width="11.42578125" style="1" customWidth="1"/>
    <col min="8" max="8" width="10.42578125" style="1" customWidth="1"/>
    <col min="9" max="9" width="13.7109375" style="1" customWidth="1"/>
    <col min="10" max="10" width="13.42578125" style="1" customWidth="1"/>
    <col min="11" max="11" width="14.42578125" style="1" customWidth="1"/>
    <col min="12" max="12" width="15.140625" style="1" customWidth="1"/>
    <col min="13" max="13" width="12.42578125" style="1" customWidth="1"/>
    <col min="14" max="14" width="10.28515625" style="1" customWidth="1"/>
    <col min="15" max="16384" width="10.85546875" style="1"/>
  </cols>
  <sheetData>
    <row r="1" spans="2:14" ht="16.5" customHeight="1" x14ac:dyDescent="0.25">
      <c r="B1" s="38"/>
    </row>
    <row r="2" spans="2:14" ht="16.5" customHeight="1" x14ac:dyDescent="0.25">
      <c r="B2" s="2" t="s">
        <v>171</v>
      </c>
    </row>
    <row r="3" spans="2:14" ht="16.5" customHeight="1" x14ac:dyDescent="0.25">
      <c r="B3" s="2"/>
    </row>
    <row r="4" spans="2:14" ht="16.5" customHeight="1" x14ac:dyDescent="0.25">
      <c r="B4" s="75"/>
      <c r="C4" s="143" t="s">
        <v>167</v>
      </c>
      <c r="D4" s="143"/>
      <c r="E4" s="143"/>
      <c r="F4" s="143"/>
      <c r="G4" s="143"/>
      <c r="H4" s="143"/>
      <c r="I4" s="143" t="s">
        <v>164</v>
      </c>
      <c r="J4" s="143"/>
      <c r="K4" s="143"/>
      <c r="L4" s="143"/>
      <c r="M4" s="143"/>
      <c r="N4" s="143"/>
    </row>
    <row r="5" spans="2:14" ht="76.5" x14ac:dyDescent="0.25">
      <c r="B5" s="75"/>
      <c r="C5" s="96" t="s">
        <v>177</v>
      </c>
      <c r="D5" s="96" t="s">
        <v>135</v>
      </c>
      <c r="E5" s="96" t="s">
        <v>136</v>
      </c>
      <c r="F5" s="96" t="s">
        <v>166</v>
      </c>
      <c r="G5" s="96" t="s">
        <v>179</v>
      </c>
      <c r="H5" s="96" t="s">
        <v>134</v>
      </c>
      <c r="I5" s="96" t="s">
        <v>178</v>
      </c>
      <c r="J5" s="96" t="s">
        <v>168</v>
      </c>
      <c r="K5" s="96" t="s">
        <v>169</v>
      </c>
      <c r="L5" s="96" t="s">
        <v>166</v>
      </c>
      <c r="M5" s="96" t="s">
        <v>179</v>
      </c>
      <c r="N5" s="96" t="s">
        <v>134</v>
      </c>
    </row>
    <row r="6" spans="2:14" x14ac:dyDescent="0.25">
      <c r="B6" s="75"/>
      <c r="C6" s="96"/>
      <c r="D6" s="96"/>
      <c r="E6" s="96"/>
      <c r="F6" s="75"/>
      <c r="G6" s="75"/>
      <c r="H6" s="75"/>
      <c r="I6" s="75"/>
      <c r="J6" s="75"/>
      <c r="K6" s="75"/>
      <c r="L6" s="75"/>
      <c r="M6" s="75"/>
      <c r="N6" s="75"/>
    </row>
    <row r="7" spans="2:14" x14ac:dyDescent="0.25">
      <c r="B7" s="97">
        <v>2001</v>
      </c>
      <c r="C7" s="89"/>
      <c r="D7" s="89">
        <v>149729.20000000001</v>
      </c>
      <c r="E7" s="89">
        <v>65881.8</v>
      </c>
      <c r="F7" s="89"/>
      <c r="G7" s="89">
        <f>+D7+E7+F7</f>
        <v>215611</v>
      </c>
      <c r="H7" s="89">
        <f>+G7+C7</f>
        <v>215611</v>
      </c>
      <c r="I7" s="89"/>
      <c r="J7" s="98"/>
      <c r="K7" s="89"/>
      <c r="L7" s="89"/>
      <c r="M7" s="89"/>
      <c r="N7" s="89"/>
    </row>
    <row r="8" spans="2:14" x14ac:dyDescent="0.25">
      <c r="B8" s="97">
        <v>2002</v>
      </c>
      <c r="C8" s="89"/>
      <c r="D8" s="89">
        <v>143266.45080655749</v>
      </c>
      <c r="E8" s="89">
        <v>76803.549193442508</v>
      </c>
      <c r="F8" s="89"/>
      <c r="G8" s="89">
        <f t="shared" ref="G8:G24" si="0">+D8+E8+F8</f>
        <v>220070</v>
      </c>
      <c r="H8" s="89">
        <f t="shared" ref="H8:H21" si="1">+G8+C8</f>
        <v>220070</v>
      </c>
      <c r="I8" s="89"/>
      <c r="J8" s="98"/>
      <c r="K8" s="89"/>
      <c r="L8" s="89"/>
      <c r="M8" s="89"/>
      <c r="N8" s="89"/>
    </row>
    <row r="9" spans="2:14" x14ac:dyDescent="0.25">
      <c r="B9" s="97">
        <v>2003</v>
      </c>
      <c r="C9" s="89"/>
      <c r="D9" s="89">
        <v>133380.8430163367</v>
      </c>
      <c r="E9" s="89">
        <v>83055.156983663299</v>
      </c>
      <c r="F9" s="89"/>
      <c r="G9" s="89">
        <f t="shared" si="0"/>
        <v>216436</v>
      </c>
      <c r="H9" s="89">
        <f t="shared" si="1"/>
        <v>216436</v>
      </c>
      <c r="I9" s="89"/>
      <c r="J9" s="98"/>
      <c r="K9" s="89"/>
      <c r="L9" s="89"/>
      <c r="M9" s="89"/>
      <c r="N9" s="89"/>
    </row>
    <row r="10" spans="2:14" x14ac:dyDescent="0.25">
      <c r="B10" s="97">
        <v>2004</v>
      </c>
      <c r="C10" s="89"/>
      <c r="D10" s="89">
        <v>127978.63085292219</v>
      </c>
      <c r="E10" s="89">
        <v>93608.369147077814</v>
      </c>
      <c r="F10" s="89"/>
      <c r="G10" s="89">
        <f t="shared" si="0"/>
        <v>221587</v>
      </c>
      <c r="H10" s="89">
        <f t="shared" si="1"/>
        <v>221587</v>
      </c>
      <c r="I10" s="89"/>
      <c r="J10" s="98"/>
      <c r="K10" s="89"/>
      <c r="L10" s="89"/>
      <c r="M10" s="89"/>
      <c r="N10" s="89"/>
    </row>
    <row r="11" spans="2:14" x14ac:dyDescent="0.25">
      <c r="B11" s="97">
        <v>2005</v>
      </c>
      <c r="C11" s="99">
        <v>5551</v>
      </c>
      <c r="D11" s="89">
        <v>121286.10258095097</v>
      </c>
      <c r="E11" s="89">
        <v>92584.138366759056</v>
      </c>
      <c r="F11" s="89"/>
      <c r="G11" s="89">
        <f t="shared" si="0"/>
        <v>213870.24094771003</v>
      </c>
      <c r="H11" s="89">
        <f t="shared" si="1"/>
        <v>219421.24094771003</v>
      </c>
      <c r="I11" s="89"/>
      <c r="J11" s="98"/>
      <c r="K11" s="89"/>
      <c r="L11" s="89"/>
      <c r="M11" s="89"/>
      <c r="N11" s="89"/>
    </row>
    <row r="12" spans="2:14" x14ac:dyDescent="0.25">
      <c r="B12" s="97">
        <v>2006</v>
      </c>
      <c r="C12" s="99">
        <v>14898</v>
      </c>
      <c r="D12" s="89">
        <v>120076.76555000809</v>
      </c>
      <c r="E12" s="89">
        <v>93703.130044938822</v>
      </c>
      <c r="F12" s="89"/>
      <c r="G12" s="89">
        <f t="shared" si="0"/>
        <v>213779.89559494692</v>
      </c>
      <c r="H12" s="89">
        <f t="shared" si="1"/>
        <v>228677.89559494692</v>
      </c>
      <c r="I12" s="89"/>
      <c r="J12" s="98"/>
      <c r="K12" s="89"/>
      <c r="L12" s="89"/>
      <c r="M12" s="89"/>
      <c r="N12" s="89"/>
    </row>
    <row r="13" spans="2:14" x14ac:dyDescent="0.25">
      <c r="B13" s="97">
        <v>2007</v>
      </c>
      <c r="C13" s="99">
        <v>19377</v>
      </c>
      <c r="D13" s="89">
        <v>116250.08984233915</v>
      </c>
      <c r="E13" s="89">
        <v>91185.251879585208</v>
      </c>
      <c r="F13" s="89"/>
      <c r="G13" s="89">
        <f t="shared" si="0"/>
        <v>207435.34172192437</v>
      </c>
      <c r="H13" s="89">
        <f t="shared" si="1"/>
        <v>226812.34172192437</v>
      </c>
      <c r="I13" s="89"/>
      <c r="J13" s="98"/>
      <c r="K13" s="89"/>
      <c r="L13" s="89"/>
      <c r="M13" s="89"/>
      <c r="N13" s="89"/>
    </row>
    <row r="14" spans="2:14" x14ac:dyDescent="0.25">
      <c r="B14" s="97">
        <v>2008</v>
      </c>
      <c r="C14" s="99">
        <v>21879</v>
      </c>
      <c r="D14" s="89">
        <v>110772.13636098197</v>
      </c>
      <c r="E14" s="89">
        <v>89537.3509242414</v>
      </c>
      <c r="F14" s="89"/>
      <c r="G14" s="89">
        <f t="shared" si="0"/>
        <v>200309.48728522338</v>
      </c>
      <c r="H14" s="89">
        <f t="shared" si="1"/>
        <v>222188.48728522338</v>
      </c>
      <c r="I14" s="89"/>
      <c r="J14" s="98"/>
      <c r="K14" s="89"/>
      <c r="L14" s="89"/>
      <c r="M14" s="89"/>
      <c r="N14" s="89"/>
    </row>
    <row r="15" spans="2:14" x14ac:dyDescent="0.25">
      <c r="B15" s="97">
        <v>2009</v>
      </c>
      <c r="C15" s="99">
        <v>25095</v>
      </c>
      <c r="D15" s="89">
        <v>107534.19611525725</v>
      </c>
      <c r="E15" s="89">
        <v>89648.110862991598</v>
      </c>
      <c r="F15" s="89"/>
      <c r="G15" s="89">
        <f t="shared" si="0"/>
        <v>197182.30697824885</v>
      </c>
      <c r="H15" s="89">
        <f t="shared" si="1"/>
        <v>222277.30697824885</v>
      </c>
      <c r="I15" s="89"/>
      <c r="J15" s="98"/>
      <c r="K15" s="89"/>
      <c r="L15" s="89"/>
      <c r="M15" s="89"/>
      <c r="N15" s="89"/>
    </row>
    <row r="16" spans="2:14" x14ac:dyDescent="0.25">
      <c r="B16" s="97">
        <v>2010</v>
      </c>
      <c r="C16" s="99">
        <v>30580</v>
      </c>
      <c r="D16" s="89">
        <v>103904.44224892423</v>
      </c>
      <c r="E16" s="89">
        <v>91351.51066041032</v>
      </c>
      <c r="F16" s="89"/>
      <c r="G16" s="89">
        <f t="shared" si="0"/>
        <v>195255.95290933456</v>
      </c>
      <c r="H16" s="89">
        <f t="shared" si="1"/>
        <v>225835.95290933456</v>
      </c>
      <c r="I16" s="89"/>
      <c r="J16" s="98"/>
      <c r="K16" s="89"/>
      <c r="L16" s="89"/>
      <c r="M16" s="89"/>
      <c r="N16" s="89"/>
    </row>
    <row r="17" spans="2:14" x14ac:dyDescent="0.25">
      <c r="B17" s="97">
        <v>2011</v>
      </c>
      <c r="C17" s="99">
        <v>30643</v>
      </c>
      <c r="D17" s="89">
        <v>99396.75062572438</v>
      </c>
      <c r="E17" s="89">
        <v>91929.905007147914</v>
      </c>
      <c r="F17" s="89"/>
      <c r="G17" s="89">
        <f t="shared" si="0"/>
        <v>191326.65563287231</v>
      </c>
      <c r="H17" s="89">
        <f t="shared" si="1"/>
        <v>221969.65563287231</v>
      </c>
      <c r="I17" s="89"/>
      <c r="J17" s="98"/>
      <c r="K17" s="89"/>
      <c r="L17" s="89"/>
      <c r="M17" s="89"/>
      <c r="N17" s="89"/>
    </row>
    <row r="18" spans="2:14" x14ac:dyDescent="0.25">
      <c r="B18" s="97">
        <v>2012</v>
      </c>
      <c r="C18" s="99">
        <v>32806</v>
      </c>
      <c r="D18" s="89">
        <v>94687.296210271743</v>
      </c>
      <c r="E18" s="89">
        <v>91654.254689817244</v>
      </c>
      <c r="F18" s="89"/>
      <c r="G18" s="89">
        <f t="shared" si="0"/>
        <v>186341.55090008897</v>
      </c>
      <c r="H18" s="89">
        <f t="shared" si="1"/>
        <v>219147.55090008897</v>
      </c>
      <c r="I18" s="89"/>
      <c r="J18" s="98"/>
      <c r="K18" s="89"/>
      <c r="L18" s="89"/>
      <c r="M18" s="89"/>
      <c r="N18" s="89"/>
    </row>
    <row r="19" spans="2:14" x14ac:dyDescent="0.25">
      <c r="B19" s="97">
        <v>2013</v>
      </c>
      <c r="C19" s="99">
        <v>37334</v>
      </c>
      <c r="D19" s="89">
        <v>96897.619449725738</v>
      </c>
      <c r="E19" s="89">
        <v>94752.502628991017</v>
      </c>
      <c r="F19" s="89"/>
      <c r="G19" s="89">
        <f t="shared" si="0"/>
        <v>191650.12207871675</v>
      </c>
      <c r="H19" s="89">
        <f t="shared" si="1"/>
        <v>228984.12207871675</v>
      </c>
      <c r="I19" s="89"/>
      <c r="J19" s="98"/>
      <c r="K19" s="89"/>
      <c r="L19" s="89"/>
      <c r="M19" s="89"/>
      <c r="N19" s="89"/>
    </row>
    <row r="20" spans="2:14" x14ac:dyDescent="0.25">
      <c r="B20" s="97">
        <v>2014</v>
      </c>
      <c r="C20" s="99">
        <v>39774</v>
      </c>
      <c r="D20" s="89">
        <v>90280.275688148409</v>
      </c>
      <c r="E20" s="89">
        <v>94080.165350119132</v>
      </c>
      <c r="F20" s="89">
        <v>2920.9831184273926</v>
      </c>
      <c r="G20" s="89">
        <f t="shared" si="0"/>
        <v>187281.42415669493</v>
      </c>
      <c r="H20" s="89">
        <f t="shared" si="1"/>
        <v>227055.42415669493</v>
      </c>
      <c r="I20" s="100"/>
      <c r="J20" s="98"/>
      <c r="K20" s="89"/>
      <c r="L20" s="89"/>
      <c r="M20" s="89"/>
      <c r="N20" s="89"/>
    </row>
    <row r="21" spans="2:14" x14ac:dyDescent="0.25">
      <c r="B21" s="97">
        <v>2015</v>
      </c>
      <c r="C21" s="89">
        <v>42538</v>
      </c>
      <c r="D21" s="89">
        <v>82837</v>
      </c>
      <c r="E21" s="89">
        <v>92012</v>
      </c>
      <c r="F21" s="100">
        <v>2932</v>
      </c>
      <c r="G21" s="89">
        <f t="shared" si="0"/>
        <v>177781</v>
      </c>
      <c r="H21" s="89">
        <f t="shared" si="1"/>
        <v>220319</v>
      </c>
      <c r="I21" s="100"/>
      <c r="J21" s="98"/>
      <c r="K21" s="89"/>
      <c r="L21" s="89"/>
      <c r="M21" s="89"/>
      <c r="N21" s="89"/>
    </row>
    <row r="22" spans="2:14" x14ac:dyDescent="0.25">
      <c r="B22" s="97">
        <v>2016</v>
      </c>
      <c r="C22" s="89">
        <v>43282</v>
      </c>
      <c r="D22" s="89">
        <v>74802</v>
      </c>
      <c r="E22" s="89">
        <v>96134</v>
      </c>
      <c r="F22" s="100">
        <v>1850</v>
      </c>
      <c r="G22" s="89">
        <f t="shared" si="0"/>
        <v>172786</v>
      </c>
      <c r="H22" s="89">
        <f t="shared" ref="H22:H24" si="2">+G22+C22</f>
        <v>216068</v>
      </c>
      <c r="I22" s="100"/>
      <c r="J22" s="98"/>
      <c r="K22" s="89"/>
      <c r="L22" s="89"/>
      <c r="M22" s="89"/>
      <c r="N22" s="89"/>
    </row>
    <row r="23" spans="2:14" x14ac:dyDescent="0.25">
      <c r="B23" s="97">
        <v>2017</v>
      </c>
      <c r="C23" s="89">
        <v>49177</v>
      </c>
      <c r="D23" s="89">
        <v>68794</v>
      </c>
      <c r="E23" s="89">
        <v>98187</v>
      </c>
      <c r="F23" s="100">
        <v>1635</v>
      </c>
      <c r="G23" s="89">
        <f t="shared" si="0"/>
        <v>168616</v>
      </c>
      <c r="H23" s="89">
        <f t="shared" si="2"/>
        <v>217793</v>
      </c>
      <c r="I23" s="100"/>
      <c r="J23" s="98"/>
      <c r="K23" s="89"/>
      <c r="L23" s="89"/>
      <c r="M23" s="89"/>
      <c r="N23" s="89"/>
    </row>
    <row r="24" spans="2:14" x14ac:dyDescent="0.25">
      <c r="B24" s="97">
        <v>2018</v>
      </c>
      <c r="C24" s="89">
        <v>56700</v>
      </c>
      <c r="D24" s="89">
        <v>67302</v>
      </c>
      <c r="E24" s="89">
        <v>99077</v>
      </c>
      <c r="F24" s="100">
        <v>2147</v>
      </c>
      <c r="G24" s="89">
        <f t="shared" si="0"/>
        <v>168526</v>
      </c>
      <c r="H24" s="89">
        <f t="shared" si="2"/>
        <v>225226</v>
      </c>
      <c r="I24" s="89"/>
      <c r="J24" s="98"/>
      <c r="K24" s="89"/>
      <c r="L24" s="89"/>
      <c r="M24" s="89"/>
      <c r="N24" s="89"/>
    </row>
    <row r="25" spans="2:14" x14ac:dyDescent="0.25">
      <c r="B25" s="97">
        <v>2019</v>
      </c>
      <c r="C25" s="89">
        <v>62158</v>
      </c>
      <c r="D25" s="89">
        <v>67276</v>
      </c>
      <c r="E25" s="89">
        <v>99927</v>
      </c>
      <c r="F25" s="100">
        <v>3898</v>
      </c>
      <c r="G25" s="89">
        <f t="shared" ref="G25" si="3">+D25+E25+F25</f>
        <v>171101</v>
      </c>
      <c r="H25" s="89">
        <f t="shared" ref="H25" si="4">+G25+C25</f>
        <v>233259</v>
      </c>
      <c r="I25" s="89"/>
      <c r="J25" s="98"/>
      <c r="K25" s="89"/>
      <c r="L25" s="89"/>
      <c r="M25" s="89"/>
      <c r="N25" s="89"/>
    </row>
    <row r="26" spans="2:14" x14ac:dyDescent="0.25">
      <c r="B26" s="97">
        <v>2020</v>
      </c>
      <c r="C26" s="89">
        <v>68400</v>
      </c>
      <c r="D26" s="89">
        <v>53430</v>
      </c>
      <c r="E26" s="89">
        <v>97036</v>
      </c>
      <c r="F26" s="100">
        <v>3774</v>
      </c>
      <c r="G26" s="89">
        <f>+D26+E26+F26</f>
        <v>154240</v>
      </c>
      <c r="H26" s="89">
        <f>+G26+C26</f>
        <v>222640</v>
      </c>
      <c r="I26" s="89">
        <v>67584</v>
      </c>
      <c r="J26" s="89">
        <f>51341+164</f>
        <v>51505</v>
      </c>
      <c r="K26" s="89">
        <v>95920</v>
      </c>
      <c r="L26" s="89">
        <v>1787</v>
      </c>
      <c r="M26" s="89">
        <f t="shared" ref="M26:M27" si="5">SUM(J26:L26)</f>
        <v>149212</v>
      </c>
      <c r="N26" s="89">
        <f t="shared" ref="N26:N27" si="6">+M26+I26</f>
        <v>216796</v>
      </c>
    </row>
    <row r="27" spans="2:14" x14ac:dyDescent="0.25">
      <c r="B27" s="97">
        <v>2021</v>
      </c>
      <c r="C27" s="89">
        <f>76365+971</f>
        <v>77336</v>
      </c>
      <c r="D27" s="89">
        <v>49505</v>
      </c>
      <c r="E27" s="89">
        <v>93142</v>
      </c>
      <c r="F27" s="100">
        <v>4026</v>
      </c>
      <c r="G27" s="89">
        <f>+D27+E27+F27</f>
        <v>146673</v>
      </c>
      <c r="H27" s="89">
        <f>+G27+C27</f>
        <v>224009</v>
      </c>
      <c r="I27" s="89">
        <v>76599</v>
      </c>
      <c r="J27" s="89">
        <f>47056+168</f>
        <v>47224</v>
      </c>
      <c r="K27" s="89">
        <v>92003</v>
      </c>
      <c r="L27" s="89">
        <v>1807</v>
      </c>
      <c r="M27" s="89">
        <f t="shared" si="5"/>
        <v>141034</v>
      </c>
      <c r="N27" s="89">
        <f t="shared" si="6"/>
        <v>217633</v>
      </c>
    </row>
    <row r="28" spans="2:14" x14ac:dyDescent="0.25">
      <c r="B28" s="75">
        <v>2022</v>
      </c>
      <c r="C28" s="89">
        <f>89701+1005+284</f>
        <v>90990</v>
      </c>
      <c r="D28" s="89">
        <f>166+51882</f>
        <v>52048</v>
      </c>
      <c r="E28" s="89">
        <v>94473</v>
      </c>
      <c r="F28" s="89">
        <v>4285</v>
      </c>
      <c r="G28" s="89">
        <v>150806</v>
      </c>
      <c r="H28" s="89">
        <f>+G28+C28</f>
        <v>241796</v>
      </c>
      <c r="I28" s="89">
        <v>89625</v>
      </c>
      <c r="J28" s="89">
        <f>49291+158</f>
        <v>49449</v>
      </c>
      <c r="K28" s="89">
        <v>93251</v>
      </c>
      <c r="L28" s="89">
        <f>1928+155</f>
        <v>2083</v>
      </c>
      <c r="M28" s="89">
        <v>144628</v>
      </c>
      <c r="N28" s="89">
        <f>+M28+I28</f>
        <v>234253</v>
      </c>
    </row>
    <row r="30" spans="2:14" s="101" customFormat="1" ht="59.1" customHeight="1" x14ac:dyDescent="0.25">
      <c r="B30" s="129" t="s">
        <v>218</v>
      </c>
      <c r="C30" s="130"/>
      <c r="D30" s="130"/>
      <c r="E30" s="130"/>
      <c r="F30" s="130"/>
      <c r="G30" s="130"/>
      <c r="H30" s="130"/>
      <c r="I30" s="130"/>
      <c r="J30" s="130"/>
      <c r="K30" s="130"/>
      <c r="L30" s="130"/>
      <c r="M30" s="130"/>
      <c r="N30" s="130"/>
    </row>
    <row r="38" spans="4:6" ht="18" x14ac:dyDescent="0.35">
      <c r="D38" s="46"/>
      <c r="E38" s="47"/>
      <c r="F38" s="14"/>
    </row>
  </sheetData>
  <mergeCells count="3">
    <mergeCell ref="C4:H4"/>
    <mergeCell ref="I4:N4"/>
    <mergeCell ref="B30:N30"/>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94"/>
  <sheetViews>
    <sheetView showGridLines="0" topLeftCell="A13" workbookViewId="0">
      <selection activeCell="B21" sqref="B21:E21"/>
    </sheetView>
  </sheetViews>
  <sheetFormatPr baseColWidth="10" defaultColWidth="11.42578125" defaultRowHeight="18" x14ac:dyDescent="0.35"/>
  <cols>
    <col min="1" max="1" width="4.42578125" style="29" customWidth="1"/>
    <col min="2" max="2" width="15.140625" style="29" customWidth="1"/>
    <col min="3" max="14" width="9.7109375" style="29" customWidth="1"/>
    <col min="15" max="15" width="9" style="29" customWidth="1"/>
    <col min="16" max="19" width="11.42578125" style="29"/>
    <col min="20" max="20" width="4.42578125" style="29" customWidth="1"/>
    <col min="21" max="16384" width="11.42578125" style="29"/>
  </cols>
  <sheetData>
    <row r="2" spans="2:21" ht="15" customHeight="1" x14ac:dyDescent="0.35">
      <c r="B2" s="2" t="s">
        <v>195</v>
      </c>
    </row>
    <row r="3" spans="2:21" x14ac:dyDescent="0.35">
      <c r="B3" s="32"/>
      <c r="C3" s="33"/>
      <c r="D3" s="30"/>
      <c r="E3" s="30"/>
      <c r="F3" s="34"/>
      <c r="G3" s="34"/>
      <c r="H3" s="34"/>
      <c r="I3" s="34"/>
      <c r="J3" s="34"/>
      <c r="K3" s="34"/>
      <c r="L3" s="34"/>
      <c r="M3" s="34"/>
      <c r="N3" s="34"/>
      <c r="P3" s="31"/>
      <c r="U3" s="31"/>
    </row>
    <row r="4" spans="2:21" ht="25.5" x14ac:dyDescent="0.35">
      <c r="B4" s="65" t="s">
        <v>201</v>
      </c>
      <c r="C4" s="65">
        <v>2020</v>
      </c>
      <c r="D4" s="65">
        <v>2021</v>
      </c>
      <c r="E4" s="65">
        <v>2022</v>
      </c>
      <c r="F4" s="34"/>
      <c r="G4" s="34"/>
      <c r="H4" s="34"/>
      <c r="I4" s="34"/>
      <c r="J4" s="34"/>
      <c r="K4" s="34"/>
      <c r="L4" s="34"/>
      <c r="M4" s="34"/>
      <c r="N4" s="34"/>
      <c r="P4" s="31"/>
      <c r="U4" s="31"/>
    </row>
    <row r="5" spans="2:21" ht="25.5" x14ac:dyDescent="0.35">
      <c r="B5" s="65" t="s">
        <v>181</v>
      </c>
      <c r="C5" s="120">
        <v>5554</v>
      </c>
      <c r="D5" s="120">
        <v>5438</v>
      </c>
      <c r="E5" s="120">
        <v>5618</v>
      </c>
      <c r="F5" s="34"/>
      <c r="G5" s="34"/>
      <c r="H5" s="34"/>
      <c r="I5" s="34"/>
      <c r="J5" s="34"/>
      <c r="K5" s="34"/>
      <c r="L5" s="34"/>
      <c r="M5" s="34"/>
      <c r="N5" s="34"/>
      <c r="P5" s="31"/>
      <c r="U5" s="31"/>
    </row>
    <row r="6" spans="2:21" x14ac:dyDescent="0.35">
      <c r="B6" s="65" t="s">
        <v>165</v>
      </c>
      <c r="C6" s="120">
        <v>116526</v>
      </c>
      <c r="D6" s="120">
        <v>110392</v>
      </c>
      <c r="E6" s="120">
        <v>109737</v>
      </c>
      <c r="F6" s="34"/>
      <c r="G6" s="34"/>
      <c r="H6" s="34"/>
      <c r="I6" s="34"/>
      <c r="J6" s="34"/>
      <c r="K6" s="34"/>
      <c r="L6" s="34"/>
      <c r="M6" s="34"/>
      <c r="N6" s="34"/>
      <c r="P6" s="31"/>
      <c r="U6" s="31"/>
    </row>
    <row r="7" spans="2:21" x14ac:dyDescent="0.35">
      <c r="B7" s="65" t="s">
        <v>161</v>
      </c>
      <c r="C7" s="120">
        <v>16704</v>
      </c>
      <c r="D7" s="120">
        <v>15420</v>
      </c>
      <c r="E7" s="120">
        <v>16628</v>
      </c>
      <c r="F7" s="34"/>
      <c r="G7" s="34"/>
      <c r="H7" s="34"/>
      <c r="I7" s="34"/>
      <c r="J7" s="34"/>
      <c r="K7" s="34"/>
      <c r="L7" s="34"/>
      <c r="M7" s="34"/>
      <c r="N7" s="34"/>
      <c r="P7" s="31"/>
      <c r="U7" s="31"/>
    </row>
    <row r="8" spans="2:21" x14ac:dyDescent="0.35">
      <c r="B8" s="65" t="s">
        <v>162</v>
      </c>
      <c r="C8" s="120">
        <v>8941</v>
      </c>
      <c r="D8" s="120">
        <v>8376</v>
      </c>
      <c r="E8" s="120">
        <v>9388</v>
      </c>
      <c r="F8" s="34"/>
      <c r="G8" s="34"/>
      <c r="H8" s="34"/>
      <c r="I8" s="34"/>
      <c r="J8" s="34"/>
      <c r="K8" s="34"/>
      <c r="L8" s="34"/>
      <c r="M8" s="34"/>
      <c r="N8" s="34"/>
      <c r="P8" s="31"/>
      <c r="U8" s="31"/>
    </row>
    <row r="9" spans="2:21" x14ac:dyDescent="0.35">
      <c r="B9" s="65" t="s">
        <v>163</v>
      </c>
      <c r="C9" s="120">
        <v>1487</v>
      </c>
      <c r="D9" s="120">
        <v>1404</v>
      </c>
      <c r="E9" s="120">
        <v>3257</v>
      </c>
      <c r="F9" s="34"/>
      <c r="G9" s="34"/>
      <c r="H9" s="34"/>
      <c r="I9" s="34"/>
      <c r="J9" s="34"/>
      <c r="K9" s="34"/>
      <c r="L9" s="34"/>
      <c r="M9" s="34"/>
      <c r="N9" s="34"/>
      <c r="P9" s="31"/>
      <c r="U9" s="31"/>
    </row>
    <row r="10" spans="2:21" x14ac:dyDescent="0.35">
      <c r="B10" s="61" t="s">
        <v>206</v>
      </c>
      <c r="C10" s="120">
        <f>SUM(C5:C9)</f>
        <v>149212</v>
      </c>
      <c r="D10" s="120">
        <f t="shared" ref="D10:E10" si="0">SUM(D5:D9)</f>
        <v>141030</v>
      </c>
      <c r="E10" s="120">
        <f t="shared" si="0"/>
        <v>144628</v>
      </c>
      <c r="F10" s="34"/>
      <c r="G10" s="34"/>
      <c r="H10" s="34"/>
      <c r="I10" s="34"/>
      <c r="J10" s="34"/>
      <c r="K10" s="34"/>
      <c r="L10" s="34"/>
      <c r="M10" s="34"/>
      <c r="N10" s="34"/>
      <c r="P10" s="31"/>
      <c r="U10" s="31"/>
    </row>
    <row r="11" spans="2:21" ht="27" x14ac:dyDescent="0.35">
      <c r="B11" s="102" t="s">
        <v>207</v>
      </c>
      <c r="C11" s="120">
        <f>SUM(C6:C9)</f>
        <v>143658</v>
      </c>
      <c r="D11" s="120">
        <f t="shared" ref="D11:E11" si="1">SUM(D6:D9)</f>
        <v>135592</v>
      </c>
      <c r="E11" s="120">
        <f t="shared" si="1"/>
        <v>139010</v>
      </c>
      <c r="F11" s="34"/>
      <c r="G11" s="34"/>
      <c r="H11" s="34"/>
      <c r="I11" s="34"/>
      <c r="J11" s="34"/>
      <c r="K11" s="34"/>
      <c r="L11" s="34"/>
      <c r="M11" s="34"/>
      <c r="N11" s="34"/>
      <c r="P11" s="31"/>
      <c r="U11" s="31"/>
    </row>
    <row r="12" spans="2:21" x14ac:dyDescent="0.35">
      <c r="B12" s="50"/>
      <c r="C12" s="51"/>
      <c r="D12" s="51"/>
      <c r="E12" s="51"/>
      <c r="F12" s="34"/>
      <c r="G12" s="34"/>
      <c r="H12" s="34"/>
      <c r="I12" s="34"/>
      <c r="J12" s="34"/>
      <c r="K12" s="34"/>
      <c r="L12" s="34"/>
      <c r="M12" s="34"/>
      <c r="N12" s="34"/>
      <c r="P12" s="31"/>
      <c r="U12" s="31"/>
    </row>
    <row r="13" spans="2:21" x14ac:dyDescent="0.35">
      <c r="B13" s="1"/>
      <c r="C13" s="51"/>
      <c r="D13" s="51"/>
      <c r="E13" s="51"/>
      <c r="F13" s="34"/>
      <c r="G13" s="34"/>
      <c r="H13" s="34"/>
      <c r="I13" s="34"/>
      <c r="J13" s="34"/>
      <c r="K13" s="34"/>
      <c r="L13" s="34"/>
      <c r="M13" s="34"/>
      <c r="N13" s="34"/>
      <c r="P13" s="31"/>
      <c r="U13" s="31"/>
    </row>
    <row r="14" spans="2:21" ht="25.5" x14ac:dyDescent="0.35">
      <c r="B14" s="65" t="s">
        <v>181</v>
      </c>
      <c r="C14" s="103">
        <f>+C5/C$10</f>
        <v>3.7222207329169234E-2</v>
      </c>
      <c r="D14" s="103">
        <f t="shared" ref="D14:E14" si="2">+D5/D$10</f>
        <v>3.8559171807416859E-2</v>
      </c>
      <c r="E14" s="103">
        <f t="shared" si="2"/>
        <v>3.8844483779074589E-2</v>
      </c>
      <c r="F14" s="34"/>
      <c r="G14" s="34"/>
      <c r="H14" s="34"/>
      <c r="I14" s="34"/>
      <c r="J14" s="34"/>
      <c r="K14" s="34"/>
      <c r="L14" s="34"/>
      <c r="M14" s="36"/>
      <c r="N14" s="34"/>
      <c r="P14" s="31"/>
      <c r="U14" s="31"/>
    </row>
    <row r="15" spans="2:21" x14ac:dyDescent="0.35">
      <c r="B15" s="65" t="s">
        <v>165</v>
      </c>
      <c r="C15" s="103">
        <f t="shared" ref="C15:E15" si="3">+C6/C$10</f>
        <v>0.78094255153740988</v>
      </c>
      <c r="D15" s="103">
        <f t="shared" si="3"/>
        <v>0.78275544210451675</v>
      </c>
      <c r="E15" s="103">
        <f t="shared" si="3"/>
        <v>0.75875349171668005</v>
      </c>
      <c r="F15" s="34"/>
      <c r="G15" s="34"/>
      <c r="H15" s="34"/>
      <c r="I15" s="34"/>
      <c r="J15" s="34"/>
      <c r="K15" s="34"/>
      <c r="L15" s="34"/>
      <c r="M15" s="36"/>
      <c r="N15" s="34"/>
      <c r="P15" s="31"/>
      <c r="U15" s="31"/>
    </row>
    <row r="16" spans="2:21" x14ac:dyDescent="0.35">
      <c r="B16" s="65" t="s">
        <v>161</v>
      </c>
      <c r="C16" s="103">
        <f t="shared" ref="C16:E16" si="4">+C7/C$10</f>
        <v>0.11194810068895263</v>
      </c>
      <c r="D16" s="103">
        <f t="shared" si="4"/>
        <v>0.10933843863007871</v>
      </c>
      <c r="E16" s="103">
        <f t="shared" si="4"/>
        <v>0.11497082169427773</v>
      </c>
      <c r="F16" s="34"/>
      <c r="G16" s="34"/>
      <c r="H16" s="34"/>
      <c r="I16" s="34"/>
      <c r="J16" s="34"/>
      <c r="K16" s="34"/>
      <c r="L16" s="34"/>
      <c r="M16" s="36"/>
      <c r="N16" s="34"/>
      <c r="P16" s="31"/>
      <c r="U16" s="31"/>
    </row>
    <row r="17" spans="2:21" x14ac:dyDescent="0.35">
      <c r="B17" s="65" t="s">
        <v>162</v>
      </c>
      <c r="C17" s="103">
        <f t="shared" ref="C17:E17" si="5">+C8/C$10</f>
        <v>5.9921454038549177E-2</v>
      </c>
      <c r="D17" s="103">
        <f t="shared" si="5"/>
        <v>5.9391618804509681E-2</v>
      </c>
      <c r="E17" s="103">
        <f t="shared" si="5"/>
        <v>6.4911358796360313E-2</v>
      </c>
      <c r="F17" s="34"/>
      <c r="G17" s="34"/>
      <c r="H17" s="34"/>
      <c r="I17" s="34"/>
      <c r="J17" s="34"/>
      <c r="K17" s="34"/>
      <c r="L17" s="34"/>
      <c r="M17" s="36"/>
      <c r="N17" s="34"/>
      <c r="P17" s="31"/>
      <c r="U17" s="31"/>
    </row>
    <row r="18" spans="2:21" x14ac:dyDescent="0.35">
      <c r="B18" s="65" t="s">
        <v>163</v>
      </c>
      <c r="C18" s="103">
        <f t="shared" ref="C18:E18" si="6">+C9/C$10</f>
        <v>9.9656864059190949E-3</v>
      </c>
      <c r="D18" s="103">
        <f t="shared" si="6"/>
        <v>9.9553286534779829E-3</v>
      </c>
      <c r="E18" s="103">
        <f t="shared" si="6"/>
        <v>2.2519844013607324E-2</v>
      </c>
      <c r="F18" s="34"/>
      <c r="G18" s="34"/>
      <c r="H18" s="34"/>
      <c r="I18" s="34"/>
      <c r="J18" s="34"/>
      <c r="K18" s="34"/>
      <c r="L18" s="34"/>
      <c r="M18" s="36"/>
      <c r="N18" s="34"/>
      <c r="P18" s="31"/>
      <c r="U18" s="31"/>
    </row>
    <row r="19" spans="2:21" x14ac:dyDescent="0.35">
      <c r="B19" s="75"/>
      <c r="C19" s="103">
        <f t="shared" ref="C19:E19" si="7">+C10/C$10</f>
        <v>1</v>
      </c>
      <c r="D19" s="103">
        <f t="shared" si="7"/>
        <v>1</v>
      </c>
      <c r="E19" s="103">
        <f t="shared" si="7"/>
        <v>1</v>
      </c>
      <c r="F19" s="34"/>
      <c r="G19" s="34"/>
      <c r="H19" s="34"/>
      <c r="I19" s="34"/>
      <c r="J19" s="34"/>
      <c r="K19" s="34"/>
      <c r="L19" s="34"/>
      <c r="M19" s="36"/>
      <c r="N19" s="34"/>
      <c r="P19" s="31"/>
      <c r="U19" s="31"/>
    </row>
    <row r="20" spans="2:21" x14ac:dyDescent="0.35">
      <c r="C20" s="35"/>
      <c r="D20" s="35"/>
      <c r="E20" s="35"/>
      <c r="F20" s="34"/>
      <c r="G20" s="34"/>
      <c r="H20" s="34"/>
      <c r="I20" s="34"/>
      <c r="J20" s="34"/>
      <c r="K20" s="34"/>
      <c r="L20" s="34"/>
      <c r="M20" s="36"/>
      <c r="N20" s="34"/>
      <c r="P20" s="31"/>
      <c r="U20" s="31"/>
    </row>
    <row r="21" spans="2:21" ht="108.95" customHeight="1" x14ac:dyDescent="0.35">
      <c r="B21" s="144" t="s">
        <v>219</v>
      </c>
      <c r="C21" s="134"/>
      <c r="D21" s="134"/>
      <c r="E21" s="134"/>
      <c r="F21" s="34"/>
      <c r="G21" s="34"/>
      <c r="H21" s="34"/>
      <c r="I21" s="34"/>
      <c r="J21" s="34"/>
      <c r="K21" s="34"/>
      <c r="L21" s="34"/>
      <c r="M21" s="36"/>
      <c r="N21" s="34"/>
      <c r="P21" s="31"/>
      <c r="U21" s="31"/>
    </row>
    <row r="22" spans="2:21" x14ac:dyDescent="0.35">
      <c r="B22" s="145"/>
      <c r="C22" s="145"/>
      <c r="D22" s="145"/>
      <c r="E22" s="145"/>
      <c r="F22" s="34"/>
      <c r="G22" s="34"/>
      <c r="H22" s="34"/>
      <c r="I22" s="34"/>
      <c r="J22" s="34"/>
      <c r="K22" s="34"/>
      <c r="L22" s="34"/>
      <c r="M22" s="36"/>
      <c r="N22" s="34"/>
      <c r="P22" s="31"/>
      <c r="U22" s="31"/>
    </row>
    <row r="23" spans="2:21" x14ac:dyDescent="0.35">
      <c r="B23" s="1"/>
      <c r="C23" s="34"/>
      <c r="D23" s="34"/>
      <c r="E23" s="34"/>
      <c r="F23" s="34"/>
      <c r="G23" s="34"/>
      <c r="H23" s="34"/>
      <c r="I23" s="34"/>
      <c r="J23" s="34"/>
      <c r="K23" s="34"/>
      <c r="L23" s="34"/>
      <c r="M23" s="36"/>
      <c r="N23" s="34"/>
      <c r="P23" s="31"/>
      <c r="U23" s="31"/>
    </row>
    <row r="24" spans="2:21" x14ac:dyDescent="0.35">
      <c r="B24" s="1"/>
      <c r="C24" s="34"/>
      <c r="D24" s="34"/>
      <c r="E24" s="34"/>
      <c r="F24" s="34"/>
      <c r="G24" s="34"/>
      <c r="H24" s="34"/>
      <c r="I24" s="34"/>
      <c r="J24" s="34"/>
      <c r="K24" s="34"/>
      <c r="L24" s="34"/>
      <c r="M24" s="36"/>
      <c r="N24" s="34"/>
      <c r="P24" s="31"/>
      <c r="U24" s="31"/>
    </row>
    <row r="25" spans="2:21" x14ac:dyDescent="0.35">
      <c r="B25" s="1"/>
      <c r="C25" s="34"/>
      <c r="D25" s="34"/>
      <c r="E25" s="34"/>
      <c r="F25" s="34"/>
      <c r="G25" s="34"/>
      <c r="H25" s="34"/>
      <c r="I25" s="34"/>
      <c r="J25" s="34"/>
      <c r="K25" s="34"/>
      <c r="L25" s="34"/>
      <c r="M25" s="36"/>
      <c r="N25" s="34"/>
      <c r="P25" s="31"/>
      <c r="U25" s="31"/>
    </row>
    <row r="26" spans="2:21" x14ac:dyDescent="0.35">
      <c r="B26" s="1"/>
      <c r="C26" s="34"/>
      <c r="D26" s="34"/>
      <c r="E26" s="34"/>
      <c r="F26" s="34"/>
      <c r="G26" s="34"/>
      <c r="H26" s="34"/>
      <c r="I26" s="34"/>
      <c r="J26" s="34"/>
      <c r="K26" s="34"/>
      <c r="L26" s="34"/>
      <c r="M26" s="34"/>
      <c r="N26" s="34"/>
      <c r="P26" s="31"/>
      <c r="U26" s="31"/>
    </row>
    <row r="27" spans="2:21" x14ac:dyDescent="0.35">
      <c r="B27" s="37"/>
      <c r="C27" s="34"/>
      <c r="D27" s="34"/>
      <c r="E27" s="34"/>
      <c r="F27" s="34"/>
      <c r="G27" s="34"/>
      <c r="H27" s="34"/>
      <c r="I27" s="34"/>
      <c r="J27" s="34"/>
      <c r="K27" s="34"/>
      <c r="L27" s="34"/>
      <c r="M27" s="34"/>
      <c r="N27" s="34"/>
      <c r="P27" s="31"/>
      <c r="U27" s="31"/>
    </row>
    <row r="28" spans="2:21" x14ac:dyDescent="0.35">
      <c r="B28" s="37"/>
      <c r="C28" s="1"/>
      <c r="D28" s="1"/>
      <c r="E28" s="1"/>
      <c r="F28" s="1"/>
      <c r="G28" s="1"/>
      <c r="H28" s="1"/>
      <c r="I28" s="1"/>
      <c r="J28" s="1"/>
      <c r="K28" s="1"/>
      <c r="L28" s="1"/>
      <c r="M28" s="1"/>
      <c r="N28" s="1"/>
      <c r="P28" s="31"/>
      <c r="U28" s="31"/>
    </row>
    <row r="29" spans="2:21" ht="15" customHeight="1" x14ac:dyDescent="0.35">
      <c r="B29" s="37"/>
      <c r="C29" s="27"/>
      <c r="D29" s="27"/>
      <c r="E29" s="27"/>
      <c r="F29" s="27"/>
      <c r="G29" s="27"/>
      <c r="H29" s="27"/>
      <c r="I29" s="27"/>
      <c r="J29" s="27"/>
      <c r="K29" s="27"/>
      <c r="L29" s="27"/>
      <c r="M29" s="27"/>
      <c r="N29" s="27"/>
      <c r="P29" s="31"/>
      <c r="U29" s="31"/>
    </row>
    <row r="30" spans="2:21" x14ac:dyDescent="0.35">
      <c r="B30" s="37"/>
      <c r="C30" s="1"/>
      <c r="D30" s="1"/>
      <c r="E30" s="1"/>
      <c r="F30" s="1"/>
      <c r="G30" s="1"/>
      <c r="H30" s="1"/>
      <c r="I30" s="1"/>
      <c r="J30" s="1"/>
      <c r="K30" s="1"/>
      <c r="L30" s="1"/>
      <c r="M30" s="1"/>
      <c r="N30" s="1"/>
      <c r="P30" s="31"/>
      <c r="U30" s="31"/>
    </row>
    <row r="31" spans="2:21" x14ac:dyDescent="0.35">
      <c r="B31" s="37"/>
      <c r="C31" s="34"/>
      <c r="D31" s="34"/>
      <c r="E31" s="30"/>
      <c r="F31" s="30"/>
      <c r="G31" s="30"/>
      <c r="H31" s="30"/>
      <c r="K31" s="34"/>
      <c r="L31" s="34"/>
      <c r="M31" s="34"/>
      <c r="N31" s="34"/>
      <c r="P31" s="31"/>
      <c r="U31" s="31"/>
    </row>
    <row r="32" spans="2:21" x14ac:dyDescent="0.35">
      <c r="B32" s="37"/>
      <c r="C32" s="34"/>
      <c r="D32" s="34"/>
      <c r="E32" s="30"/>
      <c r="F32" s="30"/>
      <c r="G32" s="30"/>
      <c r="H32" s="30"/>
      <c r="K32" s="34"/>
      <c r="L32" s="34"/>
      <c r="M32" s="34"/>
      <c r="N32" s="34"/>
      <c r="P32" s="31"/>
      <c r="U32" s="31"/>
    </row>
    <row r="33" spans="2:21" x14ac:dyDescent="0.35">
      <c r="B33" s="37"/>
      <c r="C33" s="34"/>
      <c r="D33" s="34"/>
      <c r="E33" s="30"/>
      <c r="F33" s="30"/>
      <c r="G33" s="30"/>
      <c r="H33" s="30"/>
      <c r="K33" s="34"/>
      <c r="L33" s="34"/>
      <c r="M33" s="34"/>
      <c r="N33" s="34"/>
      <c r="P33" s="31"/>
      <c r="U33" s="31"/>
    </row>
    <row r="34" spans="2:21" x14ac:dyDescent="0.35">
      <c r="B34" s="37"/>
      <c r="C34" s="34"/>
      <c r="D34" s="34"/>
      <c r="E34" s="30"/>
      <c r="F34" s="30"/>
      <c r="G34" s="30"/>
      <c r="H34" s="30"/>
      <c r="K34" s="34"/>
      <c r="L34" s="34"/>
      <c r="M34" s="34"/>
      <c r="N34" s="34"/>
      <c r="P34" s="31"/>
      <c r="U34" s="31"/>
    </row>
    <row r="35" spans="2:21" x14ac:dyDescent="0.35">
      <c r="B35" s="37"/>
      <c r="C35" s="34"/>
      <c r="D35" s="34"/>
      <c r="E35" s="30"/>
      <c r="F35" s="30"/>
      <c r="G35" s="30"/>
      <c r="H35" s="30"/>
      <c r="K35" s="34"/>
      <c r="L35" s="34"/>
      <c r="M35" s="34"/>
      <c r="N35" s="34"/>
      <c r="P35" s="31"/>
      <c r="U35" s="31"/>
    </row>
    <row r="36" spans="2:21" x14ac:dyDescent="0.35">
      <c r="B36" s="37"/>
      <c r="C36" s="34"/>
      <c r="D36" s="34"/>
      <c r="E36" s="30"/>
      <c r="F36" s="30"/>
      <c r="G36" s="30"/>
      <c r="H36" s="30"/>
      <c r="K36" s="34"/>
      <c r="L36" s="34"/>
      <c r="M36" s="34"/>
      <c r="N36" s="34"/>
      <c r="P36" s="31"/>
      <c r="U36" s="31"/>
    </row>
    <row r="37" spans="2:21" x14ac:dyDescent="0.35">
      <c r="B37" s="37"/>
      <c r="C37" s="34"/>
      <c r="D37" s="34"/>
      <c r="E37" s="30"/>
      <c r="F37" s="30"/>
      <c r="G37" s="30"/>
      <c r="H37" s="30"/>
      <c r="K37" s="34"/>
      <c r="L37" s="34"/>
      <c r="M37" s="34"/>
      <c r="N37" s="34"/>
      <c r="P37" s="31"/>
      <c r="U37" s="31"/>
    </row>
    <row r="38" spans="2:21" x14ac:dyDescent="0.35">
      <c r="B38" s="37"/>
      <c r="C38" s="34"/>
      <c r="D38" s="34"/>
      <c r="E38" s="30"/>
      <c r="F38" s="30"/>
      <c r="G38" s="30"/>
      <c r="H38" s="30"/>
      <c r="K38" s="34"/>
      <c r="L38" s="34"/>
      <c r="M38" s="34"/>
      <c r="N38" s="34"/>
      <c r="P38" s="31"/>
      <c r="U38" s="31"/>
    </row>
    <row r="39" spans="2:21" x14ac:dyDescent="0.35">
      <c r="B39" s="37"/>
      <c r="C39" s="34"/>
      <c r="D39" s="34"/>
      <c r="E39" s="30"/>
      <c r="F39" s="30"/>
      <c r="G39" s="30"/>
      <c r="H39" s="30"/>
      <c r="K39" s="34"/>
      <c r="L39" s="34"/>
      <c r="M39" s="34"/>
      <c r="N39" s="34"/>
      <c r="P39" s="31"/>
      <c r="U39" s="31"/>
    </row>
    <row r="40" spans="2:21" ht="15" customHeight="1" x14ac:dyDescent="0.35">
      <c r="B40" s="37"/>
      <c r="C40" s="34"/>
      <c r="D40" s="34"/>
      <c r="E40" s="30"/>
      <c r="F40" s="30"/>
      <c r="G40" s="31"/>
      <c r="H40" s="31"/>
      <c r="K40" s="34"/>
      <c r="L40" s="34"/>
      <c r="M40" s="34"/>
      <c r="N40" s="34"/>
      <c r="P40" s="31"/>
      <c r="U40" s="31"/>
    </row>
    <row r="41" spans="2:21" x14ac:dyDescent="0.35">
      <c r="B41" s="37"/>
      <c r="C41" s="34"/>
      <c r="D41" s="34"/>
      <c r="E41" s="30"/>
      <c r="F41" s="30"/>
      <c r="G41" s="37"/>
      <c r="H41" s="37"/>
      <c r="K41" s="34"/>
      <c r="L41" s="34"/>
      <c r="M41" s="34"/>
      <c r="N41" s="34"/>
      <c r="P41" s="31"/>
      <c r="U41" s="31"/>
    </row>
    <row r="42" spans="2:21" x14ac:dyDescent="0.35">
      <c r="B42" s="37"/>
      <c r="C42" s="34"/>
      <c r="D42" s="34"/>
      <c r="E42" s="30"/>
      <c r="F42" s="30"/>
      <c r="K42" s="34"/>
      <c r="L42" s="34"/>
      <c r="M42" s="34"/>
      <c r="N42" s="34"/>
      <c r="P42" s="31"/>
      <c r="U42" s="31"/>
    </row>
    <row r="43" spans="2:21" x14ac:dyDescent="0.35">
      <c r="B43" s="37"/>
      <c r="C43" s="34"/>
      <c r="D43" s="34"/>
      <c r="E43" s="30"/>
      <c r="F43" s="30"/>
      <c r="K43" s="34"/>
      <c r="L43" s="34"/>
      <c r="M43" s="34"/>
      <c r="N43" s="34"/>
      <c r="P43" s="31"/>
      <c r="U43" s="31"/>
    </row>
    <row r="44" spans="2:21" x14ac:dyDescent="0.35">
      <c r="B44" s="37"/>
      <c r="C44" s="34"/>
      <c r="D44" s="34"/>
      <c r="E44" s="30"/>
      <c r="F44" s="30"/>
      <c r="K44" s="34"/>
      <c r="L44" s="34"/>
      <c r="M44" s="34"/>
      <c r="N44" s="34"/>
      <c r="P44" s="31"/>
      <c r="U44" s="31"/>
    </row>
    <row r="45" spans="2:21" x14ac:dyDescent="0.35">
      <c r="B45" s="37"/>
      <c r="C45" s="34"/>
      <c r="D45" s="34"/>
      <c r="E45" s="30"/>
      <c r="F45" s="30"/>
      <c r="K45" s="34"/>
      <c r="L45" s="34"/>
      <c r="M45" s="34"/>
      <c r="N45" s="34"/>
      <c r="P45" s="31"/>
      <c r="U45" s="31"/>
    </row>
    <row r="46" spans="2:21" x14ac:dyDescent="0.35">
      <c r="B46" s="37"/>
      <c r="C46" s="34"/>
      <c r="D46" s="34"/>
      <c r="E46" s="30"/>
      <c r="F46" s="30"/>
      <c r="K46" s="34"/>
      <c r="L46" s="34"/>
      <c r="M46" s="34"/>
      <c r="N46" s="34"/>
      <c r="P46" s="31"/>
      <c r="U46" s="31"/>
    </row>
    <row r="47" spans="2:21" x14ac:dyDescent="0.35">
      <c r="B47" s="37"/>
      <c r="C47" s="34"/>
      <c r="D47" s="34"/>
      <c r="E47" s="30"/>
      <c r="F47" s="30"/>
      <c r="K47" s="34"/>
      <c r="L47" s="34"/>
      <c r="M47" s="34"/>
      <c r="N47" s="34"/>
      <c r="P47" s="31"/>
      <c r="U47" s="31"/>
    </row>
    <row r="48" spans="2:21" x14ac:dyDescent="0.35">
      <c r="B48" s="37"/>
      <c r="C48" s="34"/>
      <c r="D48" s="34"/>
      <c r="E48" s="30"/>
      <c r="F48" s="30"/>
      <c r="K48" s="34"/>
      <c r="L48" s="34"/>
      <c r="M48" s="34"/>
      <c r="N48" s="34"/>
      <c r="P48" s="31"/>
      <c r="U48" s="31"/>
    </row>
    <row r="49" spans="2:21" x14ac:dyDescent="0.35">
      <c r="B49" s="37"/>
      <c r="C49" s="34"/>
      <c r="D49" s="34"/>
      <c r="E49" s="30"/>
      <c r="F49" s="30"/>
      <c r="K49" s="34"/>
      <c r="L49" s="34"/>
      <c r="M49" s="34"/>
      <c r="N49" s="34"/>
      <c r="P49" s="31"/>
      <c r="U49" s="31"/>
    </row>
    <row r="50" spans="2:21" x14ac:dyDescent="0.35">
      <c r="B50" s="37"/>
      <c r="C50" s="34"/>
      <c r="D50" s="34"/>
      <c r="E50" s="30"/>
      <c r="F50" s="30"/>
      <c r="K50" s="34"/>
      <c r="L50" s="34"/>
      <c r="M50" s="34"/>
      <c r="N50" s="34"/>
      <c r="P50" s="31"/>
      <c r="U50" s="31"/>
    </row>
    <row r="51" spans="2:21" ht="15" customHeight="1" x14ac:dyDescent="0.35">
      <c r="B51" s="37"/>
      <c r="C51" s="34"/>
      <c r="D51" s="34"/>
      <c r="E51" s="31"/>
      <c r="K51" s="34"/>
      <c r="L51" s="34"/>
      <c r="M51" s="34"/>
      <c r="N51" s="34"/>
      <c r="P51" s="31"/>
      <c r="U51" s="31"/>
    </row>
    <row r="52" spans="2:21" x14ac:dyDescent="0.35">
      <c r="B52" s="37"/>
      <c r="C52" s="34"/>
      <c r="D52" s="34"/>
      <c r="E52" s="37"/>
      <c r="K52" s="34"/>
      <c r="L52" s="34"/>
      <c r="M52" s="34"/>
      <c r="N52" s="34"/>
      <c r="P52" s="31"/>
      <c r="U52" s="31"/>
    </row>
    <row r="53" spans="2:21" x14ac:dyDescent="0.35">
      <c r="C53" s="34"/>
      <c r="D53" s="34"/>
      <c r="K53" s="34"/>
      <c r="L53" s="34"/>
      <c r="M53" s="34"/>
      <c r="N53" s="34"/>
      <c r="P53" s="31"/>
      <c r="U53" s="31"/>
    </row>
    <row r="54" spans="2:21" x14ac:dyDescent="0.35">
      <c r="C54" s="34"/>
      <c r="D54" s="34"/>
      <c r="K54" s="34"/>
      <c r="L54" s="34"/>
      <c r="M54" s="34"/>
      <c r="N54" s="34"/>
      <c r="P54" s="31"/>
      <c r="U54" s="31"/>
    </row>
    <row r="55" spans="2:21" x14ac:dyDescent="0.35">
      <c r="C55" s="34"/>
      <c r="D55" s="34"/>
      <c r="K55" s="34"/>
      <c r="L55" s="34"/>
      <c r="M55" s="34"/>
      <c r="N55" s="34"/>
      <c r="P55" s="31"/>
      <c r="U55" s="31"/>
    </row>
    <row r="56" spans="2:21" x14ac:dyDescent="0.35">
      <c r="C56" s="34"/>
      <c r="D56" s="34"/>
      <c r="K56" s="34"/>
      <c r="L56" s="34"/>
      <c r="M56" s="34"/>
      <c r="N56" s="34"/>
      <c r="P56" s="31"/>
      <c r="U56" s="31"/>
    </row>
    <row r="57" spans="2:21" x14ac:dyDescent="0.35">
      <c r="C57" s="34"/>
      <c r="D57" s="34"/>
      <c r="K57" s="34"/>
      <c r="L57" s="34"/>
      <c r="M57" s="34"/>
      <c r="N57" s="34"/>
      <c r="P57" s="31"/>
      <c r="U57" s="31"/>
    </row>
    <row r="58" spans="2:21" x14ac:dyDescent="0.35">
      <c r="C58" s="34"/>
      <c r="D58" s="34"/>
      <c r="K58" s="34"/>
      <c r="L58" s="34"/>
      <c r="M58" s="34"/>
      <c r="N58" s="34"/>
      <c r="P58" s="31"/>
      <c r="U58" s="31"/>
    </row>
    <row r="59" spans="2:21" x14ac:dyDescent="0.35">
      <c r="C59" s="34"/>
      <c r="D59" s="34"/>
      <c r="K59" s="34"/>
      <c r="L59" s="34"/>
      <c r="M59" s="34"/>
      <c r="N59" s="34"/>
      <c r="P59" s="31"/>
      <c r="U59" s="31"/>
    </row>
    <row r="60" spans="2:21" x14ac:dyDescent="0.35">
      <c r="P60" s="31"/>
      <c r="U60" s="31"/>
    </row>
    <row r="61" spans="2:21" x14ac:dyDescent="0.35">
      <c r="P61" s="31"/>
      <c r="U61" s="31"/>
    </row>
    <row r="62" spans="2:21" x14ac:dyDescent="0.35">
      <c r="P62" s="31"/>
      <c r="U62" s="31"/>
    </row>
    <row r="63" spans="2:21" x14ac:dyDescent="0.35">
      <c r="P63" s="31"/>
      <c r="U63" s="31"/>
    </row>
    <row r="64" spans="2:21" x14ac:dyDescent="0.35">
      <c r="P64" s="31"/>
      <c r="U64" s="31"/>
    </row>
    <row r="65" spans="16:21" x14ac:dyDescent="0.35">
      <c r="P65" s="31"/>
      <c r="U65" s="31"/>
    </row>
    <row r="66" spans="16:21" x14ac:dyDescent="0.35">
      <c r="P66" s="31"/>
      <c r="U66" s="31"/>
    </row>
    <row r="67" spans="16:21" x14ac:dyDescent="0.35">
      <c r="P67" s="31"/>
      <c r="U67" s="31"/>
    </row>
    <row r="68" spans="16:21" x14ac:dyDescent="0.35">
      <c r="P68" s="31"/>
      <c r="U68" s="31"/>
    </row>
    <row r="69" spans="16:21" x14ac:dyDescent="0.35">
      <c r="P69" s="31"/>
      <c r="U69" s="31"/>
    </row>
    <row r="70" spans="16:21" x14ac:dyDescent="0.35">
      <c r="P70" s="31"/>
      <c r="U70" s="31"/>
    </row>
    <row r="71" spans="16:21" x14ac:dyDescent="0.35">
      <c r="P71" s="31"/>
      <c r="U71" s="31"/>
    </row>
    <row r="72" spans="16:21" x14ac:dyDescent="0.35">
      <c r="P72" s="31"/>
      <c r="U72" s="31"/>
    </row>
    <row r="73" spans="16:21" x14ac:dyDescent="0.35">
      <c r="P73" s="31"/>
      <c r="U73" s="31"/>
    </row>
    <row r="74" spans="16:21" ht="15" customHeight="1" x14ac:dyDescent="0.35">
      <c r="P74" s="31"/>
      <c r="U74" s="37"/>
    </row>
    <row r="75" spans="16:21" x14ac:dyDescent="0.35">
      <c r="P75" s="31"/>
    </row>
    <row r="76" spans="16:21" x14ac:dyDescent="0.35">
      <c r="P76" s="31"/>
    </row>
    <row r="77" spans="16:21" x14ac:dyDescent="0.35">
      <c r="P77" s="31"/>
    </row>
    <row r="78" spans="16:21" x14ac:dyDescent="0.35">
      <c r="P78" s="31"/>
    </row>
    <row r="79" spans="16:21" x14ac:dyDescent="0.35">
      <c r="P79" s="31"/>
    </row>
    <row r="80" spans="16:21" x14ac:dyDescent="0.35">
      <c r="P80" s="31"/>
    </row>
    <row r="81" spans="16:16" x14ac:dyDescent="0.35">
      <c r="P81" s="31"/>
    </row>
    <row r="82" spans="16:16" x14ac:dyDescent="0.35">
      <c r="P82" s="31"/>
    </row>
    <row r="83" spans="16:16" x14ac:dyDescent="0.35">
      <c r="P83" s="31"/>
    </row>
    <row r="84" spans="16:16" x14ac:dyDescent="0.35">
      <c r="P84" s="31"/>
    </row>
    <row r="85" spans="16:16" x14ac:dyDescent="0.35">
      <c r="P85" s="31"/>
    </row>
    <row r="86" spans="16:16" x14ac:dyDescent="0.35">
      <c r="P86" s="31"/>
    </row>
    <row r="87" spans="16:16" x14ac:dyDescent="0.35">
      <c r="P87" s="31"/>
    </row>
    <row r="88" spans="16:16" x14ac:dyDescent="0.35">
      <c r="P88" s="31"/>
    </row>
    <row r="89" spans="16:16" x14ac:dyDescent="0.35">
      <c r="P89" s="31"/>
    </row>
    <row r="90" spans="16:16" x14ac:dyDescent="0.35">
      <c r="P90" s="31"/>
    </row>
    <row r="91" spans="16:16" x14ac:dyDescent="0.35">
      <c r="P91" s="31"/>
    </row>
    <row r="92" spans="16:16" x14ac:dyDescent="0.35">
      <c r="P92" s="31"/>
    </row>
    <row r="93" spans="16:16" x14ac:dyDescent="0.35">
      <c r="P93" s="31"/>
    </row>
    <row r="94" spans="16:16" x14ac:dyDescent="0.35">
      <c r="P94" s="31"/>
    </row>
    <row r="95" spans="16:16" x14ac:dyDescent="0.35">
      <c r="P95" s="31"/>
    </row>
    <row r="96" spans="16:16" x14ac:dyDescent="0.35">
      <c r="P96" s="31"/>
    </row>
    <row r="97" spans="16:16" x14ac:dyDescent="0.35">
      <c r="P97" s="31"/>
    </row>
    <row r="98" spans="16:16" x14ac:dyDescent="0.35">
      <c r="P98" s="31"/>
    </row>
    <row r="99" spans="16:16" x14ac:dyDescent="0.35">
      <c r="P99" s="31"/>
    </row>
    <row r="100" spans="16:16" x14ac:dyDescent="0.35">
      <c r="P100" s="31"/>
    </row>
    <row r="101" spans="16:16" x14ac:dyDescent="0.35">
      <c r="P101" s="31"/>
    </row>
    <row r="102" spans="16:16" x14ac:dyDescent="0.35">
      <c r="P102" s="31"/>
    </row>
    <row r="103" spans="16:16" x14ac:dyDescent="0.35">
      <c r="P103" s="31"/>
    </row>
    <row r="104" spans="16:16" x14ac:dyDescent="0.35">
      <c r="P104" s="31"/>
    </row>
    <row r="105" spans="16:16" x14ac:dyDescent="0.35">
      <c r="P105" s="31"/>
    </row>
    <row r="106" spans="16:16" x14ac:dyDescent="0.35">
      <c r="P106" s="31"/>
    </row>
    <row r="107" spans="16:16" x14ac:dyDescent="0.35">
      <c r="P107" s="31"/>
    </row>
    <row r="108" spans="16:16" x14ac:dyDescent="0.35">
      <c r="P108" s="31"/>
    </row>
    <row r="109" spans="16:16" x14ac:dyDescent="0.35">
      <c r="P109" s="31"/>
    </row>
    <row r="110" spans="16:16" x14ac:dyDescent="0.35">
      <c r="P110" s="31"/>
    </row>
    <row r="111" spans="16:16" x14ac:dyDescent="0.35">
      <c r="P111" s="31"/>
    </row>
    <row r="112" spans="16:16" x14ac:dyDescent="0.35">
      <c r="P112" s="31"/>
    </row>
    <row r="113" spans="16:16" x14ac:dyDescent="0.35">
      <c r="P113" s="31"/>
    </row>
    <row r="114" spans="16:16" x14ac:dyDescent="0.35">
      <c r="P114" s="31"/>
    </row>
    <row r="115" spans="16:16" x14ac:dyDescent="0.35">
      <c r="P115" s="31"/>
    </row>
    <row r="116" spans="16:16" x14ac:dyDescent="0.35">
      <c r="P116" s="31"/>
    </row>
    <row r="117" spans="16:16" x14ac:dyDescent="0.35">
      <c r="P117" s="31"/>
    </row>
    <row r="118" spans="16:16" x14ac:dyDescent="0.35">
      <c r="P118" s="31"/>
    </row>
    <row r="119" spans="16:16" x14ac:dyDescent="0.35">
      <c r="P119" s="31"/>
    </row>
    <row r="120" spans="16:16" x14ac:dyDescent="0.35">
      <c r="P120" s="31"/>
    </row>
    <row r="121" spans="16:16" x14ac:dyDescent="0.35">
      <c r="P121" s="31"/>
    </row>
    <row r="122" spans="16:16" x14ac:dyDescent="0.35">
      <c r="P122" s="31"/>
    </row>
    <row r="123" spans="16:16" x14ac:dyDescent="0.35">
      <c r="P123" s="31"/>
    </row>
    <row r="124" spans="16:16" x14ac:dyDescent="0.35">
      <c r="P124" s="31"/>
    </row>
    <row r="125" spans="16:16" x14ac:dyDescent="0.35">
      <c r="P125" s="31"/>
    </row>
    <row r="126" spans="16:16" x14ac:dyDescent="0.35">
      <c r="P126" s="31"/>
    </row>
    <row r="127" spans="16:16" x14ac:dyDescent="0.35">
      <c r="P127" s="31"/>
    </row>
    <row r="128" spans="16:16" x14ac:dyDescent="0.35">
      <c r="P128" s="31"/>
    </row>
    <row r="129" spans="16:16" x14ac:dyDescent="0.35">
      <c r="P129" s="31"/>
    </row>
    <row r="130" spans="16:16" x14ac:dyDescent="0.35">
      <c r="P130" s="31"/>
    </row>
    <row r="131" spans="16:16" x14ac:dyDescent="0.35">
      <c r="P131" s="31"/>
    </row>
    <row r="132" spans="16:16" x14ac:dyDescent="0.35">
      <c r="P132" s="31"/>
    </row>
    <row r="133" spans="16:16" x14ac:dyDescent="0.35">
      <c r="P133" s="31"/>
    </row>
    <row r="134" spans="16:16" x14ac:dyDescent="0.35">
      <c r="P134" s="31"/>
    </row>
    <row r="135" spans="16:16" x14ac:dyDescent="0.35">
      <c r="P135" s="31"/>
    </row>
    <row r="136" spans="16:16" x14ac:dyDescent="0.35">
      <c r="P136" s="31"/>
    </row>
    <row r="137" spans="16:16" x14ac:dyDescent="0.35">
      <c r="P137" s="31"/>
    </row>
    <row r="138" spans="16:16" x14ac:dyDescent="0.35">
      <c r="P138" s="31"/>
    </row>
    <row r="139" spans="16:16" x14ac:dyDescent="0.35">
      <c r="P139" s="31"/>
    </row>
    <row r="140" spans="16:16" x14ac:dyDescent="0.35">
      <c r="P140" s="31"/>
    </row>
    <row r="141" spans="16:16" x14ac:dyDescent="0.35">
      <c r="P141" s="31"/>
    </row>
    <row r="142" spans="16:16" x14ac:dyDescent="0.35">
      <c r="P142" s="31"/>
    </row>
    <row r="143" spans="16:16" x14ac:dyDescent="0.35">
      <c r="P143" s="31"/>
    </row>
    <row r="144" spans="16:16" x14ac:dyDescent="0.35">
      <c r="P144" s="31"/>
    </row>
    <row r="145" spans="16:16" x14ac:dyDescent="0.35">
      <c r="P145" s="31"/>
    </row>
    <row r="146" spans="16:16" x14ac:dyDescent="0.35">
      <c r="P146" s="31"/>
    </row>
    <row r="147" spans="16:16" x14ac:dyDescent="0.35">
      <c r="P147" s="31"/>
    </row>
    <row r="148" spans="16:16" x14ac:dyDescent="0.35">
      <c r="P148" s="31"/>
    </row>
    <row r="149" spans="16:16" x14ac:dyDescent="0.35">
      <c r="P149" s="31"/>
    </row>
    <row r="150" spans="16:16" x14ac:dyDescent="0.35">
      <c r="P150" s="31"/>
    </row>
    <row r="151" spans="16:16" x14ac:dyDescent="0.35">
      <c r="P151" s="31"/>
    </row>
    <row r="152" spans="16:16" x14ac:dyDescent="0.35">
      <c r="P152" s="31"/>
    </row>
    <row r="153" spans="16:16" x14ac:dyDescent="0.35">
      <c r="P153" s="31"/>
    </row>
    <row r="154" spans="16:16" x14ac:dyDescent="0.35">
      <c r="P154" s="31"/>
    </row>
    <row r="155" spans="16:16" x14ac:dyDescent="0.35">
      <c r="P155" s="31"/>
    </row>
    <row r="156" spans="16:16" x14ac:dyDescent="0.35">
      <c r="P156" s="31"/>
    </row>
    <row r="157" spans="16:16" x14ac:dyDescent="0.35">
      <c r="P157" s="31"/>
    </row>
    <row r="158" spans="16:16" x14ac:dyDescent="0.35">
      <c r="P158" s="31"/>
    </row>
    <row r="159" spans="16:16" x14ac:dyDescent="0.35">
      <c r="P159" s="31"/>
    </row>
    <row r="160" spans="16:16" x14ac:dyDescent="0.35">
      <c r="P160" s="31"/>
    </row>
    <row r="161" spans="16:16" x14ac:dyDescent="0.35">
      <c r="P161" s="31"/>
    </row>
    <row r="162" spans="16:16" x14ac:dyDescent="0.35">
      <c r="P162" s="31"/>
    </row>
    <row r="163" spans="16:16" x14ac:dyDescent="0.35">
      <c r="P163" s="31"/>
    </row>
    <row r="164" spans="16:16" x14ac:dyDescent="0.35">
      <c r="P164" s="31"/>
    </row>
    <row r="165" spans="16:16" x14ac:dyDescent="0.35">
      <c r="P165" s="31"/>
    </row>
    <row r="166" spans="16:16" x14ac:dyDescent="0.35">
      <c r="P166" s="31"/>
    </row>
    <row r="167" spans="16:16" x14ac:dyDescent="0.35">
      <c r="P167" s="31"/>
    </row>
    <row r="168" spans="16:16" x14ac:dyDescent="0.35">
      <c r="P168" s="31"/>
    </row>
    <row r="169" spans="16:16" x14ac:dyDescent="0.35">
      <c r="P169" s="31"/>
    </row>
    <row r="170" spans="16:16" x14ac:dyDescent="0.35">
      <c r="P170" s="31"/>
    </row>
    <row r="171" spans="16:16" x14ac:dyDescent="0.35">
      <c r="P171" s="31"/>
    </row>
    <row r="172" spans="16:16" x14ac:dyDescent="0.35">
      <c r="P172" s="31"/>
    </row>
    <row r="173" spans="16:16" x14ac:dyDescent="0.35">
      <c r="P173" s="31"/>
    </row>
    <row r="174" spans="16:16" x14ac:dyDescent="0.35">
      <c r="P174" s="31"/>
    </row>
    <row r="175" spans="16:16" x14ac:dyDescent="0.35">
      <c r="P175" s="31"/>
    </row>
    <row r="176" spans="16:16" x14ac:dyDescent="0.35">
      <c r="P176" s="31"/>
    </row>
    <row r="177" spans="16:16" x14ac:dyDescent="0.35">
      <c r="P177" s="31"/>
    </row>
    <row r="178" spans="16:16" x14ac:dyDescent="0.35">
      <c r="P178" s="31"/>
    </row>
    <row r="179" spans="16:16" x14ac:dyDescent="0.35">
      <c r="P179" s="31"/>
    </row>
    <row r="180" spans="16:16" x14ac:dyDescent="0.35">
      <c r="P180" s="31"/>
    </row>
    <row r="181" spans="16:16" x14ac:dyDescent="0.35">
      <c r="P181" s="31"/>
    </row>
    <row r="182" spans="16:16" x14ac:dyDescent="0.35">
      <c r="P182" s="31"/>
    </row>
    <row r="183" spans="16:16" x14ac:dyDescent="0.35">
      <c r="P183" s="31"/>
    </row>
    <row r="184" spans="16:16" x14ac:dyDescent="0.35">
      <c r="P184" s="31"/>
    </row>
    <row r="185" spans="16:16" x14ac:dyDescent="0.35">
      <c r="P185" s="31"/>
    </row>
    <row r="186" spans="16:16" x14ac:dyDescent="0.35">
      <c r="P186" s="31"/>
    </row>
    <row r="187" spans="16:16" x14ac:dyDescent="0.35">
      <c r="P187" s="31"/>
    </row>
    <row r="188" spans="16:16" x14ac:dyDescent="0.35">
      <c r="P188" s="31"/>
    </row>
    <row r="189" spans="16:16" x14ac:dyDescent="0.35">
      <c r="P189" s="31"/>
    </row>
    <row r="190" spans="16:16" x14ac:dyDescent="0.35">
      <c r="P190" s="31"/>
    </row>
    <row r="191" spans="16:16" x14ac:dyDescent="0.35">
      <c r="P191" s="31"/>
    </row>
    <row r="192" spans="16:16" x14ac:dyDescent="0.35">
      <c r="P192" s="31"/>
    </row>
    <row r="193" spans="16:16" x14ac:dyDescent="0.35">
      <c r="P193" s="31"/>
    </row>
    <row r="194" spans="16:16" x14ac:dyDescent="0.35">
      <c r="P194" s="31"/>
    </row>
    <row r="195" spans="16:16" x14ac:dyDescent="0.35">
      <c r="P195" s="31"/>
    </row>
    <row r="196" spans="16:16" x14ac:dyDescent="0.35">
      <c r="P196" s="31"/>
    </row>
    <row r="197" spans="16:16" x14ac:dyDescent="0.35">
      <c r="P197" s="31"/>
    </row>
    <row r="198" spans="16:16" x14ac:dyDescent="0.35">
      <c r="P198" s="31"/>
    </row>
    <row r="199" spans="16:16" x14ac:dyDescent="0.35">
      <c r="P199" s="31"/>
    </row>
    <row r="200" spans="16:16" x14ac:dyDescent="0.35">
      <c r="P200" s="31"/>
    </row>
    <row r="201" spans="16:16" x14ac:dyDescent="0.35">
      <c r="P201" s="31"/>
    </row>
    <row r="202" spans="16:16" x14ac:dyDescent="0.35">
      <c r="P202" s="31"/>
    </row>
    <row r="203" spans="16:16" x14ac:dyDescent="0.35">
      <c r="P203" s="31"/>
    </row>
    <row r="204" spans="16:16" x14ac:dyDescent="0.35">
      <c r="P204" s="31"/>
    </row>
    <row r="205" spans="16:16" x14ac:dyDescent="0.35">
      <c r="P205" s="31"/>
    </row>
    <row r="206" spans="16:16" x14ac:dyDescent="0.35">
      <c r="P206" s="31"/>
    </row>
    <row r="207" spans="16:16" x14ac:dyDescent="0.35">
      <c r="P207" s="31"/>
    </row>
    <row r="208" spans="16:16" x14ac:dyDescent="0.35">
      <c r="P208" s="31"/>
    </row>
    <row r="209" spans="16:16" x14ac:dyDescent="0.35">
      <c r="P209" s="31"/>
    </row>
    <row r="210" spans="16:16" x14ac:dyDescent="0.35">
      <c r="P210" s="31"/>
    </row>
    <row r="211" spans="16:16" x14ac:dyDescent="0.35">
      <c r="P211" s="31"/>
    </row>
    <row r="212" spans="16:16" x14ac:dyDescent="0.35">
      <c r="P212" s="31"/>
    </row>
    <row r="213" spans="16:16" x14ac:dyDescent="0.35">
      <c r="P213" s="31"/>
    </row>
    <row r="214" spans="16:16" x14ac:dyDescent="0.35">
      <c r="P214" s="31"/>
    </row>
    <row r="215" spans="16:16" x14ac:dyDescent="0.35">
      <c r="P215" s="31"/>
    </row>
    <row r="216" spans="16:16" x14ac:dyDescent="0.35">
      <c r="P216" s="31"/>
    </row>
    <row r="217" spans="16:16" x14ac:dyDescent="0.35">
      <c r="P217" s="31"/>
    </row>
    <row r="218" spans="16:16" x14ac:dyDescent="0.35">
      <c r="P218" s="31"/>
    </row>
    <row r="219" spans="16:16" x14ac:dyDescent="0.35">
      <c r="P219" s="31"/>
    </row>
    <row r="220" spans="16:16" x14ac:dyDescent="0.35">
      <c r="P220" s="31"/>
    </row>
    <row r="221" spans="16:16" x14ac:dyDescent="0.35">
      <c r="P221" s="31"/>
    </row>
    <row r="222" spans="16:16" x14ac:dyDescent="0.35">
      <c r="P222" s="31"/>
    </row>
    <row r="223" spans="16:16" x14ac:dyDescent="0.35">
      <c r="P223" s="31"/>
    </row>
    <row r="224" spans="16:16" x14ac:dyDescent="0.35">
      <c r="P224" s="31"/>
    </row>
    <row r="225" spans="16:16" x14ac:dyDescent="0.35">
      <c r="P225" s="31"/>
    </row>
    <row r="226" spans="16:16" x14ac:dyDescent="0.35">
      <c r="P226" s="31"/>
    </row>
    <row r="227" spans="16:16" x14ac:dyDescent="0.35">
      <c r="P227" s="31"/>
    </row>
    <row r="228" spans="16:16" x14ac:dyDescent="0.35">
      <c r="P228" s="31"/>
    </row>
    <row r="229" spans="16:16" x14ac:dyDescent="0.35">
      <c r="P229" s="31"/>
    </row>
    <row r="230" spans="16:16" x14ac:dyDescent="0.35">
      <c r="P230" s="31"/>
    </row>
    <row r="231" spans="16:16" x14ac:dyDescent="0.35">
      <c r="P231" s="31"/>
    </row>
    <row r="232" spans="16:16" x14ac:dyDescent="0.35">
      <c r="P232" s="31"/>
    </row>
    <row r="233" spans="16:16" x14ac:dyDescent="0.35">
      <c r="P233" s="31"/>
    </row>
    <row r="234" spans="16:16" x14ac:dyDescent="0.35">
      <c r="P234" s="31"/>
    </row>
    <row r="235" spans="16:16" x14ac:dyDescent="0.35">
      <c r="P235" s="31"/>
    </row>
    <row r="236" spans="16:16" x14ac:dyDescent="0.35">
      <c r="P236" s="31"/>
    </row>
    <row r="237" spans="16:16" x14ac:dyDescent="0.35">
      <c r="P237" s="31"/>
    </row>
    <row r="238" spans="16:16" x14ac:dyDescent="0.35">
      <c r="P238" s="31"/>
    </row>
    <row r="239" spans="16:16" x14ac:dyDescent="0.35">
      <c r="P239" s="31"/>
    </row>
    <row r="240" spans="16:16" x14ac:dyDescent="0.35">
      <c r="P240" s="31"/>
    </row>
    <row r="241" spans="16:16" x14ac:dyDescent="0.35">
      <c r="P241" s="31"/>
    </row>
    <row r="242" spans="16:16" x14ac:dyDescent="0.35">
      <c r="P242" s="31"/>
    </row>
    <row r="243" spans="16:16" x14ac:dyDescent="0.35">
      <c r="P243" s="31"/>
    </row>
    <row r="244" spans="16:16" x14ac:dyDescent="0.35">
      <c r="P244" s="31"/>
    </row>
    <row r="245" spans="16:16" x14ac:dyDescent="0.35">
      <c r="P245" s="31"/>
    </row>
    <row r="246" spans="16:16" x14ac:dyDescent="0.35">
      <c r="P246" s="31"/>
    </row>
    <row r="247" spans="16:16" x14ac:dyDescent="0.35">
      <c r="P247" s="31"/>
    </row>
    <row r="248" spans="16:16" x14ac:dyDescent="0.35">
      <c r="P248" s="31"/>
    </row>
    <row r="249" spans="16:16" x14ac:dyDescent="0.35">
      <c r="P249" s="31"/>
    </row>
    <row r="250" spans="16:16" x14ac:dyDescent="0.35">
      <c r="P250" s="31"/>
    </row>
    <row r="251" spans="16:16" x14ac:dyDescent="0.35">
      <c r="P251" s="31"/>
    </row>
    <row r="252" spans="16:16" x14ac:dyDescent="0.35">
      <c r="P252" s="31"/>
    </row>
    <row r="253" spans="16:16" x14ac:dyDescent="0.35">
      <c r="P253" s="31"/>
    </row>
    <row r="254" spans="16:16" x14ac:dyDescent="0.35">
      <c r="P254" s="31"/>
    </row>
    <row r="255" spans="16:16" x14ac:dyDescent="0.35">
      <c r="P255" s="31"/>
    </row>
    <row r="256" spans="16:16" x14ac:dyDescent="0.35">
      <c r="P256" s="31"/>
    </row>
    <row r="257" spans="16:16" x14ac:dyDescent="0.35">
      <c r="P257" s="31"/>
    </row>
    <row r="258" spans="16:16" x14ac:dyDescent="0.35">
      <c r="P258" s="31"/>
    </row>
    <row r="259" spans="16:16" x14ac:dyDescent="0.35">
      <c r="P259" s="31"/>
    </row>
    <row r="260" spans="16:16" x14ac:dyDescent="0.35">
      <c r="P260" s="31"/>
    </row>
    <row r="261" spans="16:16" x14ac:dyDescent="0.35">
      <c r="P261" s="31"/>
    </row>
    <row r="262" spans="16:16" x14ac:dyDescent="0.35">
      <c r="P262" s="31"/>
    </row>
    <row r="263" spans="16:16" x14ac:dyDescent="0.35">
      <c r="P263" s="31"/>
    </row>
    <row r="264" spans="16:16" x14ac:dyDescent="0.35">
      <c r="P264" s="31"/>
    </row>
    <row r="265" spans="16:16" x14ac:dyDescent="0.35">
      <c r="P265" s="31"/>
    </row>
    <row r="266" spans="16:16" x14ac:dyDescent="0.35">
      <c r="P266" s="31"/>
    </row>
    <row r="267" spans="16:16" x14ac:dyDescent="0.35">
      <c r="P267" s="31"/>
    </row>
    <row r="268" spans="16:16" x14ac:dyDescent="0.35">
      <c r="P268" s="31"/>
    </row>
    <row r="269" spans="16:16" x14ac:dyDescent="0.35">
      <c r="P269" s="31"/>
    </row>
    <row r="270" spans="16:16" x14ac:dyDescent="0.35">
      <c r="P270" s="31"/>
    </row>
    <row r="271" spans="16:16" x14ac:dyDescent="0.35">
      <c r="P271" s="31"/>
    </row>
    <row r="272" spans="16:16" x14ac:dyDescent="0.35">
      <c r="P272" s="31"/>
    </row>
    <row r="273" spans="16:16" x14ac:dyDescent="0.35">
      <c r="P273" s="31"/>
    </row>
    <row r="274" spans="16:16" x14ac:dyDescent="0.35">
      <c r="P274" s="31"/>
    </row>
    <row r="275" spans="16:16" x14ac:dyDescent="0.35">
      <c r="P275" s="31"/>
    </row>
    <row r="276" spans="16:16" x14ac:dyDescent="0.35">
      <c r="P276" s="31"/>
    </row>
    <row r="277" spans="16:16" x14ac:dyDescent="0.35">
      <c r="P277" s="31"/>
    </row>
    <row r="278" spans="16:16" x14ac:dyDescent="0.35">
      <c r="P278" s="31"/>
    </row>
    <row r="279" spans="16:16" x14ac:dyDescent="0.35">
      <c r="P279" s="31"/>
    </row>
    <row r="280" spans="16:16" x14ac:dyDescent="0.35">
      <c r="P280" s="31"/>
    </row>
    <row r="281" spans="16:16" x14ac:dyDescent="0.35">
      <c r="P281" s="31"/>
    </row>
    <row r="282" spans="16:16" x14ac:dyDescent="0.35">
      <c r="P282" s="31"/>
    </row>
    <row r="283" spans="16:16" x14ac:dyDescent="0.35">
      <c r="P283" s="31"/>
    </row>
    <row r="284" spans="16:16" x14ac:dyDescent="0.35">
      <c r="P284" s="31"/>
    </row>
    <row r="285" spans="16:16" x14ac:dyDescent="0.35">
      <c r="P285" s="31"/>
    </row>
    <row r="286" spans="16:16" x14ac:dyDescent="0.35">
      <c r="P286" s="31"/>
    </row>
    <row r="287" spans="16:16" x14ac:dyDescent="0.35">
      <c r="P287" s="31"/>
    </row>
    <row r="288" spans="16:16" x14ac:dyDescent="0.35">
      <c r="P288" s="31"/>
    </row>
    <row r="289" spans="16:16" x14ac:dyDescent="0.35">
      <c r="P289" s="31"/>
    </row>
    <row r="290" spans="16:16" x14ac:dyDescent="0.35">
      <c r="P290" s="31"/>
    </row>
    <row r="291" spans="16:16" x14ac:dyDescent="0.35">
      <c r="P291" s="31"/>
    </row>
    <row r="292" spans="16:16" x14ac:dyDescent="0.35">
      <c r="P292" s="31"/>
    </row>
    <row r="293" spans="16:16" x14ac:dyDescent="0.35">
      <c r="P293" s="31"/>
    </row>
    <row r="294" spans="16:16" x14ac:dyDescent="0.35">
      <c r="P294" s="31"/>
    </row>
  </sheetData>
  <mergeCells count="2">
    <mergeCell ref="B21:E21"/>
    <mergeCell ref="B22:E2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7"/>
  <sheetViews>
    <sheetView showGridLines="0" topLeftCell="A70" workbookViewId="0">
      <selection activeCell="E107" sqref="E107"/>
    </sheetView>
  </sheetViews>
  <sheetFormatPr baseColWidth="10" defaultColWidth="10.85546875" defaultRowHeight="12.75" x14ac:dyDescent="0.25"/>
  <cols>
    <col min="1" max="1" width="3.85546875" style="1" customWidth="1"/>
    <col min="2" max="2" width="19.28515625" style="1" customWidth="1"/>
    <col min="3" max="3" width="11.7109375" style="1" customWidth="1"/>
    <col min="4" max="16384" width="10.85546875" style="1"/>
  </cols>
  <sheetData>
    <row r="2" spans="2:8" ht="27" customHeight="1" x14ac:dyDescent="0.25">
      <c r="B2" s="146" t="s">
        <v>220</v>
      </c>
      <c r="C2" s="146"/>
      <c r="D2" s="146"/>
      <c r="E2" s="146"/>
    </row>
    <row r="3" spans="2:8" x14ac:dyDescent="0.25">
      <c r="B3" s="2"/>
    </row>
    <row r="4" spans="2:8" x14ac:dyDescent="0.25">
      <c r="B4" s="2" t="s">
        <v>198</v>
      </c>
    </row>
    <row r="5" spans="2:8" x14ac:dyDescent="0.25">
      <c r="B5" s="104" t="s">
        <v>19</v>
      </c>
      <c r="C5" s="95">
        <v>13.068250870382682</v>
      </c>
      <c r="D5" s="13"/>
      <c r="E5" s="117"/>
      <c r="F5" s="118"/>
      <c r="G5" s="109"/>
      <c r="H5" s="118"/>
    </row>
    <row r="6" spans="2:8" x14ac:dyDescent="0.25">
      <c r="B6" s="75" t="s">
        <v>20</v>
      </c>
      <c r="C6" s="95">
        <v>14.882036146194684</v>
      </c>
      <c r="E6" s="117"/>
      <c r="F6" s="118"/>
      <c r="G6" s="109"/>
      <c r="H6" s="118"/>
    </row>
    <row r="7" spans="2:8" x14ac:dyDescent="0.25">
      <c r="B7" s="75" t="s">
        <v>21</v>
      </c>
      <c r="C7" s="95">
        <v>15.198346966307485</v>
      </c>
      <c r="E7" s="117"/>
      <c r="F7" s="118"/>
      <c r="G7" s="109"/>
      <c r="H7" s="118"/>
    </row>
    <row r="8" spans="2:8" x14ac:dyDescent="0.25">
      <c r="B8" s="75" t="s">
        <v>22</v>
      </c>
      <c r="C8" s="95">
        <v>20.554460827614324</v>
      </c>
      <c r="E8" s="117"/>
      <c r="F8" s="118"/>
      <c r="G8" s="109"/>
      <c r="H8" s="118"/>
    </row>
    <row r="9" spans="2:8" x14ac:dyDescent="0.25">
      <c r="B9" s="75" t="s">
        <v>23</v>
      </c>
      <c r="C9" s="95">
        <v>19.90188649144498</v>
      </c>
      <c r="E9" s="117"/>
      <c r="F9" s="118"/>
      <c r="G9" s="109"/>
      <c r="H9" s="118"/>
    </row>
    <row r="10" spans="2:8" x14ac:dyDescent="0.25">
      <c r="B10" s="75" t="s">
        <v>24</v>
      </c>
      <c r="C10" s="95">
        <v>23.660832879327501</v>
      </c>
      <c r="E10" s="117"/>
      <c r="F10" s="118"/>
      <c r="G10" s="109"/>
      <c r="H10" s="118"/>
    </row>
    <row r="11" spans="2:8" x14ac:dyDescent="0.25">
      <c r="B11" s="75" t="s">
        <v>25</v>
      </c>
      <c r="C11" s="95">
        <v>15.090863411774558</v>
      </c>
      <c r="E11" s="117"/>
      <c r="F11" s="118"/>
      <c r="G11" s="109"/>
      <c r="H11" s="118"/>
    </row>
    <row r="12" spans="2:8" x14ac:dyDescent="0.25">
      <c r="B12" s="75" t="s">
        <v>26</v>
      </c>
      <c r="C12" s="95">
        <v>13.719720148890145</v>
      </c>
      <c r="E12" s="117"/>
      <c r="F12" s="118"/>
      <c r="G12" s="109"/>
      <c r="H12" s="118"/>
    </row>
    <row r="13" spans="2:8" x14ac:dyDescent="0.25">
      <c r="B13" s="75" t="s">
        <v>27</v>
      </c>
      <c r="C13" s="95">
        <v>19.54669084315503</v>
      </c>
      <c r="E13" s="117"/>
      <c r="F13" s="118"/>
      <c r="G13" s="109"/>
      <c r="H13" s="118"/>
    </row>
    <row r="14" spans="2:8" x14ac:dyDescent="0.25">
      <c r="B14" s="75" t="s">
        <v>28</v>
      </c>
      <c r="C14" s="95">
        <v>15.668275698346127</v>
      </c>
      <c r="E14" s="117"/>
      <c r="F14" s="118"/>
      <c r="G14" s="109"/>
      <c r="H14" s="118"/>
    </row>
    <row r="15" spans="2:8" x14ac:dyDescent="0.25">
      <c r="B15" s="75" t="s">
        <v>29</v>
      </c>
      <c r="C15" s="95">
        <v>20.146864997175673</v>
      </c>
      <c r="E15" s="117"/>
      <c r="F15" s="118"/>
      <c r="G15" s="109"/>
      <c r="H15" s="118"/>
    </row>
    <row r="16" spans="2:8" x14ac:dyDescent="0.25">
      <c r="B16" s="75" t="s">
        <v>30</v>
      </c>
      <c r="C16" s="95">
        <v>14.015958557881104</v>
      </c>
      <c r="E16" s="117"/>
      <c r="F16" s="118"/>
      <c r="G16" s="109"/>
      <c r="H16" s="118"/>
    </row>
    <row r="17" spans="2:8" x14ac:dyDescent="0.25">
      <c r="B17" s="75" t="s">
        <v>31</v>
      </c>
      <c r="C17" s="95">
        <v>22.362630355452836</v>
      </c>
      <c r="E17" s="117"/>
      <c r="F17" s="118"/>
      <c r="G17" s="109"/>
      <c r="H17" s="118"/>
    </row>
    <row r="18" spans="2:8" x14ac:dyDescent="0.25">
      <c r="B18" s="75" t="s">
        <v>32</v>
      </c>
      <c r="C18" s="95">
        <v>12.397092430959002</v>
      </c>
      <c r="E18" s="117"/>
      <c r="F18" s="118"/>
      <c r="G18" s="109"/>
      <c r="H18" s="118"/>
    </row>
    <row r="19" spans="2:8" x14ac:dyDescent="0.25">
      <c r="B19" s="75" t="s">
        <v>33</v>
      </c>
      <c r="C19" s="95">
        <v>13.024543123448248</v>
      </c>
      <c r="E19" s="117"/>
      <c r="F19" s="118"/>
      <c r="G19" s="109"/>
      <c r="H19" s="118"/>
    </row>
    <row r="20" spans="2:8" x14ac:dyDescent="0.25">
      <c r="B20" s="75" t="s">
        <v>34</v>
      </c>
      <c r="C20" s="95">
        <v>17.291647281411866</v>
      </c>
      <c r="E20" s="117"/>
      <c r="F20" s="118"/>
      <c r="G20" s="109"/>
      <c r="H20" s="118"/>
    </row>
    <row r="21" spans="2:8" x14ac:dyDescent="0.25">
      <c r="B21" s="75" t="s">
        <v>35</v>
      </c>
      <c r="C21" s="95">
        <v>15.048225016411655</v>
      </c>
      <c r="E21" s="117"/>
      <c r="F21" s="118"/>
      <c r="G21" s="109"/>
      <c r="H21" s="118"/>
    </row>
    <row r="22" spans="2:8" x14ac:dyDescent="0.25">
      <c r="B22" s="75" t="s">
        <v>36</v>
      </c>
      <c r="C22" s="95">
        <v>15.160001493596207</v>
      </c>
      <c r="E22" s="117"/>
      <c r="F22" s="118"/>
      <c r="G22" s="109"/>
      <c r="H22" s="118"/>
    </row>
    <row r="23" spans="2:8" x14ac:dyDescent="0.25">
      <c r="B23" s="75" t="s">
        <v>37</v>
      </c>
      <c r="C23" s="95">
        <v>15.331212033555106</v>
      </c>
      <c r="E23" s="117"/>
      <c r="F23" s="118"/>
      <c r="G23" s="109"/>
      <c r="H23" s="118"/>
    </row>
    <row r="24" spans="2:8" x14ac:dyDescent="0.25">
      <c r="B24" s="75" t="s">
        <v>38</v>
      </c>
      <c r="C24" s="95">
        <v>11.970406734542186</v>
      </c>
      <c r="E24" s="117"/>
      <c r="F24" s="118"/>
      <c r="G24" s="109"/>
      <c r="H24" s="118"/>
    </row>
    <row r="25" spans="2:8" x14ac:dyDescent="0.25">
      <c r="B25" s="75" t="s">
        <v>39</v>
      </c>
      <c r="C25" s="95">
        <v>14.891232453884029</v>
      </c>
      <c r="E25" s="117"/>
      <c r="F25" s="118"/>
      <c r="G25" s="109"/>
      <c r="H25" s="118"/>
    </row>
    <row r="26" spans="2:8" x14ac:dyDescent="0.25">
      <c r="B26" s="75" t="s">
        <v>40</v>
      </c>
      <c r="C26" s="95">
        <v>13.273848865388851</v>
      </c>
      <c r="E26" s="117"/>
      <c r="F26" s="118"/>
      <c r="G26" s="109"/>
      <c r="H26" s="118"/>
    </row>
    <row r="27" spans="2:8" x14ac:dyDescent="0.25">
      <c r="B27" s="75" t="s">
        <v>41</v>
      </c>
      <c r="C27" s="95">
        <v>17.085122067559951</v>
      </c>
      <c r="E27" s="117"/>
      <c r="F27" s="118"/>
      <c r="G27" s="109"/>
      <c r="H27" s="118"/>
    </row>
    <row r="28" spans="2:8" x14ac:dyDescent="0.25">
      <c r="B28" s="75" t="s">
        <v>42</v>
      </c>
      <c r="C28" s="95">
        <v>13.754348864179002</v>
      </c>
      <c r="E28" s="117"/>
      <c r="F28" s="118"/>
      <c r="G28" s="109"/>
      <c r="H28" s="118"/>
    </row>
    <row r="29" spans="2:8" x14ac:dyDescent="0.25">
      <c r="B29" s="75" t="s">
        <v>43</v>
      </c>
      <c r="C29" s="95">
        <v>15.848151693595954</v>
      </c>
      <c r="E29" s="117"/>
      <c r="F29" s="118"/>
      <c r="G29" s="109"/>
      <c r="H29" s="118"/>
    </row>
    <row r="30" spans="2:8" x14ac:dyDescent="0.25">
      <c r="B30" s="75" t="s">
        <v>44</v>
      </c>
      <c r="C30" s="95">
        <v>14.944062741996605</v>
      </c>
      <c r="E30" s="117"/>
      <c r="F30" s="118"/>
      <c r="G30" s="109"/>
      <c r="H30" s="118"/>
    </row>
    <row r="31" spans="2:8" x14ac:dyDescent="0.25">
      <c r="B31" s="75" t="s">
        <v>45</v>
      </c>
      <c r="C31" s="95">
        <v>16.049022468631456</v>
      </c>
      <c r="E31" s="117"/>
      <c r="F31" s="118"/>
      <c r="G31" s="109"/>
      <c r="H31" s="118"/>
    </row>
    <row r="32" spans="2:8" x14ac:dyDescent="0.25">
      <c r="B32" s="75" t="s">
        <v>46</v>
      </c>
      <c r="C32" s="95">
        <v>12.741582662426989</v>
      </c>
      <c r="E32" s="117"/>
      <c r="F32" s="118"/>
      <c r="G32" s="109"/>
      <c r="H32" s="118"/>
    </row>
    <row r="33" spans="2:8" x14ac:dyDescent="0.25">
      <c r="B33" s="75" t="s">
        <v>47</v>
      </c>
      <c r="C33" s="95">
        <v>19.271619000708064</v>
      </c>
      <c r="E33" s="117"/>
      <c r="F33" s="118"/>
      <c r="G33" s="109"/>
      <c r="H33" s="118"/>
    </row>
    <row r="34" spans="2:8" x14ac:dyDescent="0.25">
      <c r="B34" s="75" t="s">
        <v>48</v>
      </c>
      <c r="C34" s="95">
        <v>15.105898368981856</v>
      </c>
      <c r="E34" s="117"/>
      <c r="F34" s="118"/>
      <c r="G34" s="109"/>
      <c r="H34" s="118"/>
    </row>
    <row r="35" spans="2:8" x14ac:dyDescent="0.25">
      <c r="B35" s="75" t="s">
        <v>49</v>
      </c>
      <c r="C35" s="95">
        <v>18.924009451731106</v>
      </c>
      <c r="E35" s="117"/>
      <c r="F35" s="118"/>
      <c r="G35" s="109"/>
      <c r="H35" s="118"/>
    </row>
    <row r="36" spans="2:8" x14ac:dyDescent="0.25">
      <c r="B36" s="75" t="s">
        <v>50</v>
      </c>
      <c r="C36" s="95">
        <v>15.565022136792098</v>
      </c>
      <c r="E36" s="117"/>
      <c r="F36" s="118"/>
      <c r="G36" s="109"/>
      <c r="H36" s="118"/>
    </row>
    <row r="37" spans="2:8" x14ac:dyDescent="0.25">
      <c r="B37" s="75" t="s">
        <v>51</v>
      </c>
      <c r="C37" s="95">
        <v>13.441595961439042</v>
      </c>
      <c r="E37" s="117"/>
      <c r="F37" s="118"/>
      <c r="G37" s="109"/>
      <c r="H37" s="118"/>
    </row>
    <row r="38" spans="2:8" x14ac:dyDescent="0.25">
      <c r="B38" s="75" t="s">
        <v>52</v>
      </c>
      <c r="C38" s="95">
        <v>15.510982458536688</v>
      </c>
      <c r="E38" s="117"/>
      <c r="F38" s="118"/>
      <c r="G38" s="109"/>
      <c r="H38" s="118"/>
    </row>
    <row r="39" spans="2:8" x14ac:dyDescent="0.25">
      <c r="B39" s="75" t="s">
        <v>53</v>
      </c>
      <c r="C39" s="95">
        <v>18.531166395610782</v>
      </c>
      <c r="E39" s="117"/>
      <c r="F39" s="118"/>
      <c r="G39" s="109"/>
      <c r="H39" s="118"/>
    </row>
    <row r="40" spans="2:8" x14ac:dyDescent="0.25">
      <c r="B40" s="75" t="s">
        <v>54</v>
      </c>
      <c r="C40" s="95">
        <v>11.818623260816349</v>
      </c>
      <c r="E40" s="117"/>
      <c r="F40" s="118"/>
      <c r="G40" s="109"/>
      <c r="H40" s="118"/>
    </row>
    <row r="41" spans="2:8" x14ac:dyDescent="0.25">
      <c r="B41" s="75" t="s">
        <v>55</v>
      </c>
      <c r="C41" s="95">
        <v>14.982484505524118</v>
      </c>
      <c r="E41" s="117"/>
      <c r="F41" s="118"/>
      <c r="G41" s="109"/>
      <c r="H41" s="118"/>
    </row>
    <row r="42" spans="2:8" x14ac:dyDescent="0.25">
      <c r="B42" s="75" t="s">
        <v>56</v>
      </c>
      <c r="C42" s="95">
        <v>12.257797278431493</v>
      </c>
      <c r="E42" s="117"/>
      <c r="F42" s="118"/>
      <c r="G42" s="109"/>
      <c r="H42" s="118"/>
    </row>
    <row r="43" spans="2:8" x14ac:dyDescent="0.25">
      <c r="B43" s="75" t="s">
        <v>57</v>
      </c>
      <c r="C43" s="95">
        <v>13.305236067635853</v>
      </c>
      <c r="E43" s="117"/>
      <c r="F43" s="118"/>
      <c r="G43" s="109"/>
      <c r="H43" s="118"/>
    </row>
    <row r="44" spans="2:8" x14ac:dyDescent="0.25">
      <c r="B44" s="75" t="s">
        <v>58</v>
      </c>
      <c r="C44" s="95">
        <v>12.657703382983572</v>
      </c>
      <c r="E44" s="117"/>
      <c r="F44" s="118"/>
      <c r="G44" s="109"/>
      <c r="H44" s="118"/>
    </row>
    <row r="45" spans="2:8" x14ac:dyDescent="0.25">
      <c r="B45" s="75" t="s">
        <v>59</v>
      </c>
      <c r="C45" s="95">
        <v>15.786028722871773</v>
      </c>
      <c r="E45" s="117"/>
      <c r="F45" s="118"/>
      <c r="G45" s="109"/>
      <c r="H45" s="118"/>
    </row>
    <row r="46" spans="2:8" x14ac:dyDescent="0.25">
      <c r="B46" s="75" t="s">
        <v>60</v>
      </c>
      <c r="C46" s="95">
        <v>13.136124341940336</v>
      </c>
      <c r="E46" s="117"/>
      <c r="F46" s="118"/>
      <c r="G46" s="109"/>
      <c r="H46" s="118"/>
    </row>
    <row r="47" spans="2:8" x14ac:dyDescent="0.25">
      <c r="B47" s="75" t="s">
        <v>61</v>
      </c>
      <c r="C47" s="95">
        <v>14.18031195391884</v>
      </c>
      <c r="E47" s="117"/>
      <c r="F47" s="118"/>
      <c r="G47" s="109"/>
      <c r="H47" s="118"/>
    </row>
    <row r="48" spans="2:8" x14ac:dyDescent="0.25">
      <c r="B48" s="75" t="s">
        <v>62</v>
      </c>
      <c r="C48" s="95">
        <v>12.61213465804958</v>
      </c>
      <c r="E48" s="117"/>
      <c r="F48" s="118"/>
      <c r="G48" s="109"/>
      <c r="H48" s="118"/>
    </row>
    <row r="49" spans="2:8" x14ac:dyDescent="0.25">
      <c r="B49" s="75" t="s">
        <v>63</v>
      </c>
      <c r="C49" s="95">
        <v>12.386477687204719</v>
      </c>
      <c r="E49" s="117"/>
      <c r="F49" s="118"/>
      <c r="G49" s="109"/>
      <c r="H49" s="118"/>
    </row>
    <row r="50" spans="2:8" x14ac:dyDescent="0.25">
      <c r="B50" s="75" t="s">
        <v>64</v>
      </c>
      <c r="C50" s="95">
        <v>16.107240869748786</v>
      </c>
      <c r="E50" s="117"/>
      <c r="F50" s="118"/>
      <c r="G50" s="109"/>
      <c r="H50" s="118"/>
    </row>
    <row r="51" spans="2:8" x14ac:dyDescent="0.25">
      <c r="B51" s="75" t="s">
        <v>65</v>
      </c>
      <c r="C51" s="95">
        <v>16.840247131509269</v>
      </c>
      <c r="E51" s="117"/>
      <c r="F51" s="118"/>
      <c r="G51" s="109"/>
      <c r="H51" s="118"/>
    </row>
    <row r="52" spans="2:8" x14ac:dyDescent="0.25">
      <c r="B52" s="75" t="s">
        <v>66</v>
      </c>
      <c r="C52" s="95">
        <v>18.216666666666665</v>
      </c>
      <c r="E52" s="117"/>
      <c r="F52" s="118"/>
      <c r="G52" s="109"/>
      <c r="H52" s="118"/>
    </row>
    <row r="53" spans="2:8" x14ac:dyDescent="0.25">
      <c r="B53" s="75" t="s">
        <v>67</v>
      </c>
      <c r="C53" s="95">
        <v>13.080540858318637</v>
      </c>
      <c r="E53" s="117"/>
      <c r="F53" s="118"/>
      <c r="G53" s="109"/>
      <c r="H53" s="118"/>
    </row>
    <row r="54" spans="2:8" x14ac:dyDescent="0.25">
      <c r="B54" s="75" t="s">
        <v>68</v>
      </c>
      <c r="C54" s="95">
        <v>10.709260662265237</v>
      </c>
      <c r="E54" s="117"/>
      <c r="F54" s="118"/>
      <c r="G54" s="109"/>
      <c r="H54" s="118"/>
    </row>
    <row r="55" spans="2:8" x14ac:dyDescent="0.25">
      <c r="B55" s="75" t="s">
        <v>69</v>
      </c>
      <c r="C55" s="95">
        <v>11.18169697377119</v>
      </c>
      <c r="E55" s="117"/>
      <c r="F55" s="118"/>
      <c r="G55" s="109"/>
      <c r="H55" s="118"/>
    </row>
    <row r="56" spans="2:8" x14ac:dyDescent="0.25">
      <c r="B56" s="75" t="s">
        <v>70</v>
      </c>
      <c r="C56" s="95">
        <v>14.355992477065728</v>
      </c>
      <c r="E56" s="117"/>
      <c r="F56" s="118"/>
      <c r="G56" s="109"/>
      <c r="H56" s="118"/>
    </row>
    <row r="57" spans="2:8" x14ac:dyDescent="0.25">
      <c r="B57" s="75" t="s">
        <v>71</v>
      </c>
      <c r="C57" s="95">
        <v>13.585878619595398</v>
      </c>
      <c r="E57" s="117"/>
      <c r="F57" s="118"/>
      <c r="G57" s="109"/>
      <c r="H57" s="118"/>
    </row>
    <row r="58" spans="2:8" x14ac:dyDescent="0.25">
      <c r="B58" s="75" t="s">
        <v>72</v>
      </c>
      <c r="C58" s="95">
        <v>9.9394395593115963</v>
      </c>
      <c r="E58" s="117"/>
      <c r="F58" s="118"/>
      <c r="G58" s="109"/>
      <c r="H58" s="118"/>
    </row>
    <row r="59" spans="2:8" x14ac:dyDescent="0.25">
      <c r="B59" s="75" t="s">
        <v>73</v>
      </c>
      <c r="C59" s="95">
        <v>13.330435862411523</v>
      </c>
      <c r="E59" s="117"/>
      <c r="F59" s="118"/>
      <c r="G59" s="109"/>
      <c r="H59" s="118"/>
    </row>
    <row r="60" spans="2:8" x14ac:dyDescent="0.25">
      <c r="B60" s="75" t="s">
        <v>74</v>
      </c>
      <c r="C60" s="95">
        <v>11.651071536371868</v>
      </c>
      <c r="E60" s="117"/>
      <c r="F60" s="118"/>
      <c r="G60" s="109"/>
      <c r="H60" s="118"/>
    </row>
    <row r="61" spans="2:8" x14ac:dyDescent="0.25">
      <c r="B61" s="75" t="s">
        <v>75</v>
      </c>
      <c r="C61" s="95">
        <v>13.645210425363873</v>
      </c>
      <c r="E61" s="117"/>
      <c r="F61" s="118"/>
      <c r="G61" s="109"/>
      <c r="H61" s="118"/>
    </row>
    <row r="62" spans="2:8" x14ac:dyDescent="0.25">
      <c r="B62" s="75" t="s">
        <v>76</v>
      </c>
      <c r="C62" s="95">
        <v>12.648561590580918</v>
      </c>
      <c r="E62" s="117"/>
      <c r="F62" s="118"/>
      <c r="G62" s="109"/>
      <c r="H62" s="118"/>
    </row>
    <row r="63" spans="2:8" x14ac:dyDescent="0.25">
      <c r="B63" s="75" t="s">
        <v>77</v>
      </c>
      <c r="C63" s="95">
        <v>11.817330069211472</v>
      </c>
      <c r="E63" s="117"/>
      <c r="F63" s="118"/>
      <c r="G63" s="109"/>
      <c r="H63" s="118"/>
    </row>
    <row r="64" spans="2:8" x14ac:dyDescent="0.25">
      <c r="B64" s="75" t="s">
        <v>78</v>
      </c>
      <c r="C64" s="95">
        <v>14.544710829851391</v>
      </c>
      <c r="E64" s="117"/>
      <c r="F64" s="118"/>
      <c r="G64" s="109"/>
      <c r="H64" s="118"/>
    </row>
    <row r="65" spans="2:8" x14ac:dyDescent="0.25">
      <c r="B65" s="75" t="s">
        <v>79</v>
      </c>
      <c r="C65" s="95">
        <v>14.815268467585685</v>
      </c>
      <c r="E65" s="117"/>
      <c r="F65" s="118"/>
      <c r="G65" s="109"/>
      <c r="H65" s="118"/>
    </row>
    <row r="66" spans="2:8" x14ac:dyDescent="0.25">
      <c r="B66" s="75" t="s">
        <v>80</v>
      </c>
      <c r="C66" s="95">
        <v>11.927116650502466</v>
      </c>
      <c r="E66" s="117"/>
      <c r="F66" s="118"/>
      <c r="G66" s="109"/>
      <c r="H66" s="118"/>
    </row>
    <row r="67" spans="2:8" x14ac:dyDescent="0.25">
      <c r="B67" s="75" t="s">
        <v>81</v>
      </c>
      <c r="C67" s="95">
        <v>13.705388418009413</v>
      </c>
      <c r="E67" s="117"/>
      <c r="F67" s="118"/>
      <c r="G67" s="109"/>
      <c r="H67" s="118"/>
    </row>
    <row r="68" spans="2:8" x14ac:dyDescent="0.25">
      <c r="B68" s="75" t="s">
        <v>82</v>
      </c>
      <c r="C68" s="95">
        <v>13.795117226447882</v>
      </c>
      <c r="E68" s="117"/>
      <c r="F68" s="118"/>
      <c r="G68" s="109"/>
      <c r="H68" s="118"/>
    </row>
    <row r="69" spans="2:8" x14ac:dyDescent="0.25">
      <c r="B69" s="75" t="s">
        <v>83</v>
      </c>
      <c r="C69" s="95">
        <v>14.576979596659257</v>
      </c>
      <c r="E69" s="117"/>
      <c r="F69" s="118"/>
      <c r="G69" s="109"/>
      <c r="H69" s="118"/>
    </row>
    <row r="70" spans="2:8" x14ac:dyDescent="0.25">
      <c r="B70" s="75" t="s">
        <v>84</v>
      </c>
      <c r="C70" s="95">
        <v>14.416586306653809</v>
      </c>
      <c r="E70" s="117"/>
      <c r="F70" s="118"/>
      <c r="G70" s="109"/>
      <c r="H70" s="118"/>
    </row>
    <row r="71" spans="2:8" x14ac:dyDescent="0.25">
      <c r="B71" s="75" t="s">
        <v>85</v>
      </c>
      <c r="C71" s="95">
        <v>21.746896006754636</v>
      </c>
      <c r="E71" s="117"/>
      <c r="F71" s="118"/>
      <c r="G71" s="109"/>
      <c r="H71" s="118"/>
    </row>
    <row r="72" spans="2:8" x14ac:dyDescent="0.25">
      <c r="B72" s="75" t="s">
        <v>86</v>
      </c>
      <c r="C72" s="95">
        <v>11.172059785617231</v>
      </c>
      <c r="E72" s="117"/>
      <c r="F72" s="118"/>
      <c r="G72" s="109"/>
      <c r="H72" s="118"/>
    </row>
    <row r="73" spans="2:8" x14ac:dyDescent="0.25">
      <c r="B73" s="75" t="s">
        <v>87</v>
      </c>
      <c r="C73" s="95">
        <v>12.101736197453407</v>
      </c>
      <c r="E73" s="117"/>
      <c r="F73" s="119"/>
      <c r="G73" s="109"/>
      <c r="H73" s="118"/>
    </row>
    <row r="74" spans="2:8" x14ac:dyDescent="0.25">
      <c r="B74" s="75" t="s">
        <v>88</v>
      </c>
      <c r="C74" s="95">
        <v>14.847902196992488</v>
      </c>
      <c r="E74" s="117"/>
      <c r="F74" s="118"/>
      <c r="G74" s="109"/>
      <c r="H74" s="118"/>
    </row>
    <row r="75" spans="2:8" x14ac:dyDescent="0.25">
      <c r="B75" s="75" t="s">
        <v>89</v>
      </c>
      <c r="C75" s="95">
        <v>14.124358767914241</v>
      </c>
      <c r="E75" s="117"/>
      <c r="F75" s="118"/>
      <c r="G75" s="109"/>
      <c r="H75" s="118"/>
    </row>
    <row r="76" spans="2:8" x14ac:dyDescent="0.25">
      <c r="B76" s="75" t="s">
        <v>90</v>
      </c>
      <c r="C76" s="95">
        <v>12.165350711432978</v>
      </c>
      <c r="E76" s="117"/>
      <c r="F76" s="118"/>
      <c r="G76" s="109"/>
      <c r="H76" s="118"/>
    </row>
    <row r="77" spans="2:8" x14ac:dyDescent="0.25">
      <c r="B77" s="75" t="s">
        <v>91</v>
      </c>
      <c r="C77" s="95">
        <v>12.320456775805157</v>
      </c>
      <c r="E77" s="117"/>
      <c r="F77" s="118"/>
      <c r="G77" s="109"/>
      <c r="H77" s="118"/>
    </row>
    <row r="78" spans="2:8" x14ac:dyDescent="0.25">
      <c r="B78" s="75" t="s">
        <v>92</v>
      </c>
      <c r="C78" s="95">
        <v>14.257294429708223</v>
      </c>
      <c r="E78" s="117"/>
      <c r="F78" s="118"/>
      <c r="G78" s="109"/>
      <c r="H78" s="118"/>
    </row>
    <row r="79" spans="2:8" x14ac:dyDescent="0.25">
      <c r="B79" s="75" t="s">
        <v>93</v>
      </c>
      <c r="C79" s="95">
        <v>15.63056762520675</v>
      </c>
      <c r="E79" s="117"/>
      <c r="F79" s="118"/>
      <c r="G79" s="109"/>
      <c r="H79" s="118"/>
    </row>
    <row r="80" spans="2:8" x14ac:dyDescent="0.25">
      <c r="B80" s="75" t="s">
        <v>94</v>
      </c>
      <c r="C80" s="95">
        <v>16.098296561274349</v>
      </c>
      <c r="E80" s="117"/>
      <c r="F80" s="118"/>
      <c r="G80" s="109"/>
      <c r="H80" s="118"/>
    </row>
    <row r="81" spans="2:8" x14ac:dyDescent="0.25">
      <c r="B81" s="75" t="s">
        <v>95</v>
      </c>
      <c r="C81" s="95">
        <v>14.012705254670275</v>
      </c>
      <c r="E81" s="117"/>
      <c r="F81" s="118"/>
      <c r="G81" s="109"/>
      <c r="H81" s="118"/>
    </row>
    <row r="82" spans="2:8" x14ac:dyDescent="0.25">
      <c r="B82" s="75" t="s">
        <v>96</v>
      </c>
      <c r="C82" s="95">
        <v>19.847920873115935</v>
      </c>
      <c r="E82" s="117"/>
      <c r="F82" s="118"/>
      <c r="G82" s="109"/>
      <c r="H82" s="118"/>
    </row>
    <row r="83" spans="2:8" x14ac:dyDescent="0.25">
      <c r="B83" s="75" t="s">
        <v>97</v>
      </c>
      <c r="C83" s="95">
        <v>14.038440789777894</v>
      </c>
      <c r="E83" s="117"/>
      <c r="F83" s="118"/>
      <c r="G83" s="109"/>
      <c r="H83" s="118"/>
    </row>
    <row r="84" spans="2:8" x14ac:dyDescent="0.25">
      <c r="B84" s="75" t="s">
        <v>98</v>
      </c>
      <c r="C84" s="95">
        <v>12.218796391458262</v>
      </c>
      <c r="E84" s="117"/>
      <c r="F84" s="118"/>
      <c r="G84" s="109"/>
      <c r="H84" s="118"/>
    </row>
    <row r="85" spans="2:8" x14ac:dyDescent="0.25">
      <c r="B85" s="75" t="s">
        <v>99</v>
      </c>
      <c r="C85" s="95">
        <v>14.25564799894768</v>
      </c>
      <c r="E85" s="117"/>
      <c r="F85" s="118"/>
      <c r="G85" s="109"/>
      <c r="H85" s="118"/>
    </row>
    <row r="86" spans="2:8" x14ac:dyDescent="0.25">
      <c r="B86" s="75" t="s">
        <v>100</v>
      </c>
      <c r="C86" s="95">
        <v>16.160425461922255</v>
      </c>
      <c r="E86" s="117"/>
      <c r="F86" s="118"/>
      <c r="G86" s="109"/>
      <c r="H86" s="118"/>
    </row>
    <row r="87" spans="2:8" x14ac:dyDescent="0.25">
      <c r="B87" s="75" t="s">
        <v>101</v>
      </c>
      <c r="C87" s="95">
        <v>17.39533804940276</v>
      </c>
      <c r="E87" s="117"/>
      <c r="F87" s="118"/>
      <c r="G87" s="109"/>
      <c r="H87" s="118"/>
    </row>
    <row r="88" spans="2:8" x14ac:dyDescent="0.25">
      <c r="B88" s="75" t="s">
        <v>102</v>
      </c>
      <c r="C88" s="95">
        <v>23.468527515581524</v>
      </c>
      <c r="E88" s="117"/>
      <c r="F88" s="118"/>
      <c r="G88" s="109"/>
      <c r="H88" s="118"/>
    </row>
    <row r="89" spans="2:8" x14ac:dyDescent="0.25">
      <c r="B89" s="75" t="s">
        <v>103</v>
      </c>
      <c r="C89" s="95">
        <v>20.788562693881222</v>
      </c>
      <c r="E89" s="117"/>
      <c r="F89" s="118"/>
      <c r="G89" s="109"/>
      <c r="H89" s="118"/>
    </row>
    <row r="90" spans="2:8" x14ac:dyDescent="0.25">
      <c r="B90" s="75" t="s">
        <v>104</v>
      </c>
      <c r="C90" s="95">
        <v>10.855776549369949</v>
      </c>
      <c r="E90" s="117"/>
      <c r="F90" s="118"/>
      <c r="G90" s="109"/>
      <c r="H90" s="118"/>
    </row>
    <row r="91" spans="2:8" x14ac:dyDescent="0.25">
      <c r="B91" s="75" t="s">
        <v>105</v>
      </c>
      <c r="C91" s="95">
        <v>12.39589800680811</v>
      </c>
      <c r="E91" s="117"/>
      <c r="F91" s="118"/>
      <c r="G91" s="109"/>
      <c r="H91" s="118"/>
    </row>
    <row r="92" spans="2:8" x14ac:dyDescent="0.25">
      <c r="B92" s="75" t="s">
        <v>106</v>
      </c>
      <c r="C92" s="95">
        <v>14.843380014883973</v>
      </c>
      <c r="E92" s="117"/>
      <c r="F92" s="118"/>
      <c r="G92" s="109"/>
      <c r="H92" s="118"/>
    </row>
    <row r="93" spans="2:8" x14ac:dyDescent="0.25">
      <c r="B93" s="75" t="s">
        <v>107</v>
      </c>
      <c r="C93" s="95">
        <v>14.607787767313358</v>
      </c>
      <c r="E93" s="117"/>
      <c r="F93" s="118"/>
      <c r="G93" s="109"/>
      <c r="H93" s="118"/>
    </row>
    <row r="94" spans="2:8" x14ac:dyDescent="0.25">
      <c r="B94" s="75" t="s">
        <v>108</v>
      </c>
      <c r="C94" s="95">
        <v>16.107426946038466</v>
      </c>
      <c r="E94" s="117"/>
      <c r="F94" s="118"/>
      <c r="G94" s="109"/>
      <c r="H94" s="118"/>
    </row>
    <row r="95" spans="2:8" x14ac:dyDescent="0.25">
      <c r="B95" s="75" t="s">
        <v>109</v>
      </c>
      <c r="C95" s="95">
        <v>15.291297399389801</v>
      </c>
      <c r="E95" s="117"/>
      <c r="F95" s="118"/>
      <c r="G95" s="109"/>
      <c r="H95" s="118"/>
    </row>
    <row r="96" spans="2:8" x14ac:dyDescent="0.25">
      <c r="B96" s="75" t="s">
        <v>110</v>
      </c>
      <c r="C96" s="95">
        <v>19.642605314583879</v>
      </c>
      <c r="E96" s="117"/>
      <c r="F96" s="118"/>
      <c r="G96" s="109"/>
      <c r="H96" s="118"/>
    </row>
    <row r="97" spans="2:8" x14ac:dyDescent="0.25">
      <c r="B97" s="75" t="s">
        <v>111</v>
      </c>
      <c r="C97" s="95">
        <v>14.926925935100321</v>
      </c>
      <c r="E97" s="117"/>
      <c r="F97" s="118"/>
      <c r="G97" s="109"/>
      <c r="H97" s="118"/>
    </row>
    <row r="98" spans="2:8" x14ac:dyDescent="0.25">
      <c r="B98" s="75" t="s">
        <v>112</v>
      </c>
      <c r="C98" s="95">
        <v>22.424532121099791</v>
      </c>
      <c r="E98" s="117"/>
      <c r="F98" s="118"/>
      <c r="G98" s="109"/>
      <c r="H98" s="118"/>
    </row>
    <row r="99" spans="2:8" x14ac:dyDescent="0.25">
      <c r="B99" s="75" t="s">
        <v>113</v>
      </c>
      <c r="C99" s="95">
        <v>19.371470947172963</v>
      </c>
      <c r="E99" s="117"/>
      <c r="F99" s="118"/>
      <c r="G99" s="109"/>
      <c r="H99" s="118"/>
    </row>
    <row r="100" spans="2:8" x14ac:dyDescent="0.25">
      <c r="B100" s="75" t="s">
        <v>114</v>
      </c>
      <c r="C100" s="95">
        <v>19.880193549038822</v>
      </c>
      <c r="E100" s="117"/>
      <c r="F100" s="118"/>
      <c r="G100" s="109"/>
      <c r="H100" s="118"/>
    </row>
    <row r="101" spans="2:8" x14ac:dyDescent="0.25">
      <c r="B101" s="75" t="s">
        <v>115</v>
      </c>
      <c r="C101" s="95">
        <v>40.586202968981361</v>
      </c>
      <c r="E101" s="117"/>
      <c r="F101" s="118"/>
      <c r="G101" s="109"/>
      <c r="H101" s="118"/>
    </row>
    <row r="102" spans="2:8" x14ac:dyDescent="0.25">
      <c r="B102" s="75" t="s">
        <v>116</v>
      </c>
      <c r="C102" s="95">
        <v>31.34845620667927</v>
      </c>
      <c r="E102" s="117"/>
      <c r="F102" s="118"/>
      <c r="G102" s="109"/>
      <c r="H102" s="118"/>
    </row>
    <row r="103" spans="2:8" x14ac:dyDescent="0.25">
      <c r="B103" s="75" t="s">
        <v>117</v>
      </c>
      <c r="C103" s="95">
        <v>48.672218730358267</v>
      </c>
      <c r="E103" s="117"/>
      <c r="F103" s="118"/>
      <c r="G103" s="109"/>
      <c r="H103" s="118"/>
    </row>
    <row r="104" spans="2:8" x14ac:dyDescent="0.25">
      <c r="B104" s="75" t="s">
        <v>118</v>
      </c>
      <c r="C104" s="95">
        <v>23.620418835277491</v>
      </c>
      <c r="E104" s="117"/>
      <c r="F104" s="118"/>
      <c r="G104" s="109"/>
      <c r="H104" s="118"/>
    </row>
    <row r="105" spans="2:8" x14ac:dyDescent="0.25">
      <c r="B105" s="75" t="s">
        <v>119</v>
      </c>
      <c r="C105" s="95">
        <v>20.956054840223114</v>
      </c>
      <c r="E105" s="117"/>
      <c r="F105" s="118"/>
      <c r="G105" s="109"/>
      <c r="H105" s="118"/>
    </row>
    <row r="106" spans="2:8" x14ac:dyDescent="0.25">
      <c r="C106" s="12"/>
      <c r="E106" s="110"/>
      <c r="G106" s="109"/>
    </row>
    <row r="107" spans="2:8" ht="120" customHeight="1" x14ac:dyDescent="0.25">
      <c r="B107" s="147" t="s">
        <v>222</v>
      </c>
      <c r="C107" s="145"/>
    </row>
  </sheetData>
  <mergeCells count="2">
    <mergeCell ref="B2:E2"/>
    <mergeCell ref="B107:C107"/>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Tableau 1</vt:lpstr>
      <vt:lpstr>Graphique 1</vt:lpstr>
      <vt:lpstr>graphique 2</vt:lpstr>
      <vt:lpstr>graphique 3</vt:lpstr>
      <vt:lpstr>graphique 4</vt:lpstr>
      <vt:lpstr>graphique 5</vt:lpstr>
      <vt:lpstr>Graphique 6</vt:lpstr>
      <vt:lpstr>Graphique 7</vt:lpstr>
      <vt:lpstr>Carte 1</vt:lpstr>
      <vt:lpstr>Carte 2</vt:lpstr>
      <vt:lpstr>Tableau complémentaire A</vt:lpstr>
    </vt:vector>
  </TitlesOfParts>
  <Company>MSS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Vilain Annick</dc:creator>
  <cp:lastModifiedBy>CASTAING, Elisabeth (DREES/DIRECTION)</cp:lastModifiedBy>
  <cp:lastPrinted>2019-07-16T14:18:43Z</cp:lastPrinted>
  <dcterms:created xsi:type="dcterms:W3CDTF">2015-03-06T15:08:14Z</dcterms:created>
  <dcterms:modified xsi:type="dcterms:W3CDTF">2023-09-26T07:39:41Z</dcterms:modified>
</cp:coreProperties>
</file>