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hidePivotFieldList="1"/>
  <xr:revisionPtr revIDLastSave="0" documentId="13_ncr:1_{29D4CBB6-E2EA-4F82-BC23-4659E5205572}" xr6:coauthVersionLast="47" xr6:coauthVersionMax="47" xr10:uidLastSave="{00000000-0000-0000-0000-000000000000}"/>
  <bookViews>
    <workbookView xWindow="-110" yWindow="-110" windowWidth="19420" windowHeight="10300" tabRatio="598" firstSheet="1" activeTab="5" xr2:uid="{00000000-000D-0000-FFFF-FFFF00000000}"/>
  </bookViews>
  <sheets>
    <sheet name="Schéma encadré" sheetId="8" r:id="rId1"/>
    <sheet name="Schéma 1" sheetId="7" r:id="rId2"/>
    <sheet name="Graphique 1" sheetId="2" r:id="rId3"/>
    <sheet name="Tableau 1" sheetId="3" r:id="rId4"/>
    <sheet name="Graphique 2" sheetId="4" r:id="rId5"/>
    <sheet name="Tableau complémentaire"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C109" i="5" l="1"/>
  <c r="D18" i="8" l="1"/>
  <c r="C18" i="8" s="1"/>
  <c r="D109" i="5" l="1"/>
  <c r="D108" i="5"/>
  <c r="C108" i="5"/>
  <c r="D9" i="8" l="1"/>
  <c r="C9" i="8" s="1"/>
  <c r="D10" i="8"/>
  <c r="C10" i="8" s="1"/>
  <c r="D11" i="8"/>
  <c r="C11" i="8" s="1"/>
  <c r="D12" i="8"/>
  <c r="C12" i="8" s="1"/>
  <c r="D13" i="8"/>
  <c r="C13" i="8" s="1"/>
  <c r="D14" i="8"/>
  <c r="C14" i="8" s="1"/>
  <c r="D15" i="8"/>
  <c r="C15" i="8" s="1"/>
  <c r="D16" i="8"/>
  <c r="C16" i="8" s="1"/>
  <c r="D17" i="8"/>
  <c r="C17" i="8" s="1"/>
  <c r="C8" i="8"/>
  <c r="D5" i="8"/>
  <c r="C5" i="8" s="1"/>
  <c r="C19" i="8"/>
  <c r="C4" i="8"/>
  <c r="D6" i="8" l="1"/>
  <c r="E108" i="5"/>
  <c r="D107" i="5"/>
  <c r="C107" i="5"/>
  <c r="E107" i="5" l="1"/>
  <c r="E109" i="5"/>
  <c r="C6" i="8"/>
  <c r="D7" i="8"/>
  <c r="C7" i="8" s="1"/>
  <c r="D19" i="7"/>
  <c r="D18" i="7"/>
  <c r="C17" i="7"/>
  <c r="D17" i="7" s="1"/>
  <c r="C16" i="7"/>
  <c r="D16" i="7" s="1"/>
  <c r="C15" i="7"/>
  <c r="D15" i="7" s="1"/>
  <c r="C14" i="7"/>
  <c r="D14" i="7" s="1"/>
  <c r="C13" i="7"/>
  <c r="D13" i="7" s="1"/>
  <c r="C12" i="7"/>
  <c r="D12" i="7" s="1"/>
  <c r="C11" i="7"/>
  <c r="D11" i="7" s="1"/>
  <c r="C10" i="7"/>
  <c r="D10" i="7" s="1"/>
  <c r="C9" i="7"/>
  <c r="D9" i="7" s="1"/>
  <c r="C8" i="7"/>
  <c r="D8" i="7" s="1"/>
  <c r="D7" i="7"/>
  <c r="D6" i="7"/>
  <c r="D5" i="7"/>
  <c r="D4" i="7"/>
</calcChain>
</file>

<file path=xl/sharedStrings.xml><?xml version="1.0" encoding="utf-8"?>
<sst xmlns="http://schemas.openxmlformats.org/spreadsheetml/2006/main" count="266" uniqueCount="162">
  <si>
    <t>Ressources initiales</t>
  </si>
  <si>
    <t>Allocation</t>
  </si>
  <si>
    <t>Ressources finales</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</si>
  <si>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</si>
  <si>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</si>
  <si>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</si>
  <si>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</si>
  <si>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</si>
  <si>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</si>
  <si>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</si>
  <si>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</si>
  <si>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</si>
  <si>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</si>
  <si>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</si>
  <si>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</si>
  <si>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</si>
  <si>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</si>
  <si>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</si>
  <si>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</si>
  <si>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</si>
  <si>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</si>
  <si>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</si>
  <si>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</si>
  <si>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</si>
  <si>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</si>
  <si>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</si>
  <si>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</si>
  <si>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</si>
  <si>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</si>
  <si>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</si>
  <si>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</si>
  <si>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</si>
  <si>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</si>
  <si>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</si>
  <si>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</si>
  <si>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</si>
  <si>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</si>
  <si>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</si>
  <si>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</si>
  <si>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</si>
  <si>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</si>
  <si>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</si>
  <si>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</si>
  <si>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</si>
  <si>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</si>
  <si>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</si>
  <si>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</si>
  <si>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</si>
  <si>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</si>
  <si>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</si>
  <si>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</si>
  <si>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</si>
  <si>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</si>
  <si>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</si>
  <si>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</si>
  <si>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</si>
  <si>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</si>
  <si>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</si>
  <si>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</si>
  <si>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</si>
  <si>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</si>
  <si>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</si>
  <si>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</si>
  <si>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</si>
  <si>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</si>
  <si>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</si>
  <si>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</si>
  <si>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</si>
  <si>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</si>
  <si>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</si>
  <si>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</si>
  <si>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</si>
  <si>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</si>
  <si>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</si>
  <si>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</si>
  <si>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</si>
  <si>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</si>
  <si>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</si>
  <si>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</si>
  <si>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</si>
  <si>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</si>
  <si>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</si>
  <si>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</si>
  <si>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</si>
  <si>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</si>
  <si>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</si>
  <si>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</si>
  <si>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</si>
  <si>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</si>
  <si>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</si>
  <si>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</si>
  <si>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</si>
  <si>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</si>
  <si>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</si>
  <si>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</si>
  <si>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</si>
  <si>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</si>
  <si>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</si>
  <si>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</si>
  <si>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971</t>
  </si>
  <si>
    <t>972</t>
  </si>
  <si>
    <t>973</t>
  </si>
  <si>
    <t>974</t>
  </si>
  <si>
    <t>France métropolitaine</t>
  </si>
  <si>
    <t>Departement</t>
  </si>
  <si>
    <t>Caractéristiques</t>
  </si>
  <si>
    <t>Bénéficiaires de la GJ</t>
  </si>
  <si>
    <t>Ensemble de la population âgée de 16 à 25 ans</t>
  </si>
  <si>
    <t>Effectifs (en nombre)</t>
  </si>
  <si>
    <t>Sexe</t>
  </si>
  <si>
    <t>Femme</t>
  </si>
  <si>
    <t>Homme</t>
  </si>
  <si>
    <t>16-17 ans</t>
  </si>
  <si>
    <t>18-19 ans</t>
  </si>
  <si>
    <t>20-22 ans</t>
  </si>
  <si>
    <t>23 ans ou plus</t>
  </si>
  <si>
    <t>Nationalité</t>
  </si>
  <si>
    <t>France</t>
  </si>
  <si>
    <t>Hors Union européenne</t>
  </si>
  <si>
    <t>Union européenne</t>
  </si>
  <si>
    <t>Zone de revitalisation rurale (ZRR)</t>
  </si>
  <si>
    <t>Quartier prioritaire de la politique de la ville (QPV)</t>
  </si>
  <si>
    <t>Allocataires</t>
  </si>
  <si>
    <t>Année</t>
  </si>
  <si>
    <t>En milliers</t>
  </si>
  <si>
    <r>
      <t>Âge</t>
    </r>
    <r>
      <rPr>
        <b/>
        <vertAlign val="superscript"/>
        <sz val="8"/>
        <color theme="1"/>
        <rFont val="Arial"/>
        <family val="2"/>
      </rPr>
      <t>1</t>
    </r>
  </si>
  <si>
    <t>En %</t>
  </si>
  <si>
    <t>Nombre de bénéficiaires de la GJ</t>
  </si>
  <si>
    <t>Population âgée de 16 à 25 ans</t>
  </si>
  <si>
    <t>Part de bénéficiaires de la GJ (en %)</t>
  </si>
  <si>
    <t>Classe</t>
  </si>
  <si>
    <t>Nombre de mois depuis l’entrée en GJ</t>
  </si>
  <si>
    <t>Montant mensuel moyen de l’allocation, selon le nombre de mois depuis l’entrée en GJ (en euros)</t>
  </si>
  <si>
    <t>Zone d’habitation</t>
  </si>
  <si>
    <t>Bénéficiaires de l’accompagnement</t>
  </si>
  <si>
    <r>
      <t>Schéma 1. Revenu mensuel garanti selon les revenus d’activité nets, au 1</t>
    </r>
    <r>
      <rPr>
        <b/>
        <vertAlign val="superscript"/>
        <sz val="8"/>
        <rFont val="Arial"/>
        <family val="2"/>
      </rPr>
      <t>er</t>
    </r>
    <r>
      <rPr>
        <b/>
        <sz val="8"/>
        <rFont val="Arial"/>
        <family val="2"/>
      </rPr>
      <t> juillet 2022</t>
    </r>
  </si>
  <si>
    <t>En euros</t>
  </si>
  <si>
    <t>De 1,9 à moins de 2,4 %</t>
  </si>
  <si>
    <t>Niveau supérieur au baccalauréat</t>
  </si>
  <si>
    <t>Niveau baccalauréat</t>
  </si>
  <si>
    <t>Niveau CAP-BEP</t>
  </si>
  <si>
    <t>Niveau inférieur au CAP-BEP</t>
  </si>
  <si>
    <t>Niveau de diplôme²</t>
  </si>
  <si>
    <t>De 0 à moins de 1,4 %</t>
  </si>
  <si>
    <t>De 3,3 à moins de 6,2 %</t>
  </si>
  <si>
    <t>De 2,4 à moins de 3,3 %</t>
  </si>
  <si>
    <t>De 1,4 à moins de 1,9 %</t>
  </si>
  <si>
    <t>976</t>
  </si>
  <si>
    <t>DROM</t>
  </si>
  <si>
    <r>
      <rPr>
        <b/>
        <sz val="8"/>
        <rFont val="Arial"/>
        <family val="2"/>
      </rPr>
      <t xml:space="preserve">Note &gt; </t>
    </r>
    <r>
      <rPr>
        <sz val="8"/>
        <rFont val="Arial"/>
        <family val="2"/>
      </rPr>
      <t xml:space="preserve">En France, on compte 1,9 bénéficiaire de la GJ pour 100 habitants âgés de 16 à 25 ans.
</t>
    </r>
    <r>
      <rPr>
        <b/>
        <sz val="8"/>
        <rFont val="Arial"/>
        <family val="2"/>
      </rPr>
      <t>Champ &gt;</t>
    </r>
    <r>
      <rPr>
        <sz val="8"/>
        <rFont val="Arial"/>
        <family val="2"/>
      </rPr>
      <t xml:space="preserve"> France.
</t>
    </r>
    <r>
      <rPr>
        <b/>
        <sz val="8"/>
        <rFont val="Arial"/>
        <family val="2"/>
      </rPr>
      <t>Source &gt;</t>
    </r>
    <r>
      <rPr>
        <sz val="8"/>
        <rFont val="Arial"/>
        <family val="2"/>
      </rPr>
      <t xml:space="preserve"> I-Milo, traitement Dares ; Insee, recensement de la population 2019.</t>
    </r>
  </si>
  <si>
    <t>NR : département non renseigné.</t>
  </si>
  <si>
    <t>NR</t>
  </si>
  <si>
    <r>
      <t>Schéma encadré. Revenu mensuel garanti selon les revenus d’activité nets, au 1</t>
    </r>
    <r>
      <rPr>
        <b/>
        <vertAlign val="superscript"/>
        <sz val="8"/>
        <rFont val="Arial"/>
        <family val="2"/>
      </rPr>
      <t>er</t>
    </r>
    <r>
      <rPr>
        <b/>
        <sz val="8"/>
        <rFont val="Arial"/>
        <family val="2"/>
      </rPr>
      <t> avril 2023</t>
    </r>
  </si>
  <si>
    <r>
      <rPr>
        <b/>
        <sz val="8"/>
        <rFont val="Arial"/>
        <family val="2"/>
      </rPr>
      <t xml:space="preserve">Notes &gt; </t>
    </r>
    <r>
      <rPr>
        <sz val="8"/>
        <rFont val="Arial"/>
        <family val="2"/>
      </rPr>
      <t xml:space="preserve">Ce schéma concerne un jeune majeur qui constitue ou est rattaché à un foyer fiscal non imposable à l’impôt sur le revenu. S’il constitue ou est rattaché à un foyer fiscal imposable à la première tranche de l’impôt sur le revenu, le montant maximal est de 316,80 euros par mois, le reste du barème (seuil de passage à une allocation dégressive et seuil de fin de versement) étant identique. Pour un jeune mineur qui constitue ou est rattaché à un foyer fiscal non imposable ou imposable à la première tranche de l’impôt sur le revenu, le montant maximal est de 211,20 euros par mois, le reste du barème étant identique.
</t>
    </r>
    <r>
      <rPr>
        <b/>
        <sz val="8"/>
        <rFont val="Arial"/>
        <family val="2"/>
      </rPr>
      <t>Lecture &gt;</t>
    </r>
    <r>
      <rPr>
        <sz val="8"/>
        <rFont val="Arial"/>
        <family val="2"/>
      </rPr>
      <t xml:space="preserve"> Une personne avec des revenus d’activité mensuels nets inférieurs à 300 euros perçoit l’allocation CEJ à taux plein d’un montant de 528,00 euros par mois. Pour des revenus d’activité mensuels nets compris entre 300 euros et 80 % du smic brut (1 367,42 euros), l’allocation est dégressive linéairement. À partir de 80 % 
du smic brut, l’allocation n’est plus versée.
</t>
    </r>
    <r>
      <rPr>
        <b/>
        <sz val="8"/>
        <rFont val="Arial"/>
        <family val="2"/>
      </rPr>
      <t xml:space="preserve">Source &gt; </t>
    </r>
    <r>
      <rPr>
        <sz val="8"/>
        <rFont val="Arial"/>
        <family val="2"/>
      </rPr>
      <t>Législation.</t>
    </r>
  </si>
  <si>
    <r>
      <rPr>
        <b/>
        <sz val="8"/>
        <rFont val="Arial"/>
        <family val="2"/>
      </rPr>
      <t>Lecture &gt;</t>
    </r>
    <r>
      <rPr>
        <sz val="8"/>
        <rFont val="Arial"/>
        <family val="2"/>
      </rPr>
      <t xml:space="preserve"> Une personne avec des revenus d’activité mensuels nets inférieurs à 300 euros perçoit l’allocation Garantie jeunes (GJ) à taux plein d’un montant de 526,72 euros par mois. Pour des revenus d’activité mensuels nets compris entre 300 euros et 80 % du smic brut (1 316,46 euros), l’allocation est dégressive linéairement. À partir de 80 % du smic brut, l’allocation n’est plus versée.
</t>
    </r>
    <r>
      <rPr>
        <b/>
        <sz val="8"/>
        <rFont val="Arial"/>
        <family val="2"/>
      </rPr>
      <t>Source &gt;</t>
    </r>
    <r>
      <rPr>
        <sz val="8"/>
        <rFont val="Arial"/>
        <family val="2"/>
      </rPr>
      <t xml:space="preserve"> Législation.</t>
    </r>
  </si>
  <si>
    <r>
      <rPr>
        <b/>
        <sz val="8"/>
        <rFont val="Arial"/>
        <family val="2"/>
      </rPr>
      <t>Lecture &gt;</t>
    </r>
    <r>
      <rPr>
        <sz val="8"/>
        <rFont val="Arial"/>
        <family val="2"/>
      </rPr>
      <t xml:space="preserve"> Les bénéficiaires touchent en moyenne 470 euros pour le mois suivant celui de l’entrée en GJ (mois 2). Les montants correspondant au mois d’entrée (versés au titre du mois 1) et de sortie (versés au titre du mois 13) sont très inférieurs car l’allocation, calculée au </t>
    </r>
    <r>
      <rPr>
        <i/>
        <sz val="8"/>
        <rFont val="Arial"/>
        <family val="2"/>
      </rPr>
      <t>prorata temporis</t>
    </r>
    <r>
      <rPr>
        <sz val="8"/>
        <rFont val="Arial"/>
        <family val="2"/>
      </rPr>
      <t xml:space="preserve">, correspond alors à des mois incomplets. 
</t>
    </r>
    <r>
      <rPr>
        <b/>
        <sz val="8"/>
        <rFont val="Arial"/>
        <family val="2"/>
      </rPr>
      <t xml:space="preserve">Champ &gt; </t>
    </r>
    <r>
      <rPr>
        <sz val="8"/>
        <rFont val="Arial"/>
        <family val="2"/>
      </rPr>
      <t xml:space="preserve">France, bénéficiaires de la GJ entrés en 2020, en dispositif au moins un jour le mois précédent.
</t>
    </r>
    <r>
      <rPr>
        <b/>
        <sz val="8"/>
        <rFont val="Arial"/>
        <family val="2"/>
      </rPr>
      <t>Source &gt;</t>
    </r>
    <r>
      <rPr>
        <sz val="8"/>
        <rFont val="Arial"/>
        <family val="2"/>
      </rPr>
      <t xml:space="preserve"> I-Milo, traitement Dares.</t>
    </r>
  </si>
  <si>
    <r>
      <t xml:space="preserve">1. Pour les bénéficiaires de la GJ, il s’agit de l’âge à l’entrée de la GJ.
2. Du fait d’une rupture de série dans l’enquête Emploi 2021, le niveau de formation n’est désormais plus mesuré que par le plus haut niveau de diplôme obtenu avec succès. La répartition n’est donc pas comparable à celle des éditions précédentes de cette fiche.
</t>
    </r>
    <r>
      <rPr>
        <b/>
        <sz val="8"/>
        <rFont val="Arial"/>
        <family val="2"/>
      </rPr>
      <t>Lecture &gt;</t>
    </r>
    <r>
      <rPr>
        <sz val="8"/>
        <rFont val="Arial"/>
        <family val="2"/>
      </rPr>
      <t xml:space="preserve"> Parmi les bénéficiaires de la GJ au 31 décembre 2021, 22 % vivent dans un quartier prioritaire de la politique de la ville.
</t>
    </r>
    <r>
      <rPr>
        <b/>
        <sz val="8"/>
        <rFont val="Arial"/>
        <family val="2"/>
      </rPr>
      <t>Champ &gt;</t>
    </r>
    <r>
      <rPr>
        <sz val="8"/>
        <rFont val="Arial"/>
        <family val="2"/>
      </rPr>
      <t xml:space="preserve"> France, bénéficiaires de la GJ fin 2021. Ensemble de la population : personnes vivant en logement ordinaire en France (hors Mayotte).
</t>
    </r>
    <r>
      <rPr>
        <b/>
        <sz val="8"/>
        <rFont val="Arial"/>
        <family val="2"/>
      </rPr>
      <t>Sources &gt;</t>
    </r>
    <r>
      <rPr>
        <sz val="8"/>
        <rFont val="Arial"/>
        <family val="2"/>
      </rPr>
      <t xml:space="preserve"> I-Milo, traitement Dares ; Insee, enquête Emploi 2021, pour les caractéristiques de l’ensemble de la population, et recensement de la population 2019, pour le pourcentage de jeunes résidant en ZRR et l’effectif de l’ensemble de la population.	</t>
    </r>
  </si>
  <si>
    <t>Tableau 1. Caractéristiques des jeunes bénéficiaires de la Garantie jeunes (GJ), fin 2021</t>
  </si>
  <si>
    <r>
      <rPr>
        <b/>
        <sz val="8"/>
        <color theme="1"/>
        <rFont val="Arial"/>
        <family val="2"/>
      </rPr>
      <t xml:space="preserve">Note &gt; </t>
    </r>
    <r>
      <rPr>
        <sz val="8"/>
        <color theme="1"/>
        <rFont val="Arial"/>
        <family val="2"/>
      </rPr>
      <t xml:space="preserve">Les données portant sur décembre 2022 sont des données provisoires en date du 31 août 2023. 
</t>
    </r>
    <r>
      <rPr>
        <b/>
        <sz val="8"/>
        <color theme="1"/>
        <rFont val="Arial"/>
        <family val="2"/>
      </rPr>
      <t>Champ &gt;</t>
    </r>
    <r>
      <rPr>
        <sz val="8"/>
        <color theme="1"/>
        <rFont val="Arial"/>
        <family val="2"/>
      </rPr>
      <t xml:space="preserve"> Effectifs en France, au 31 décembre de chaque année.
</t>
    </r>
    <r>
      <rPr>
        <b/>
        <sz val="8"/>
        <color theme="1"/>
        <rFont val="Arial"/>
        <family val="2"/>
      </rPr>
      <t xml:space="preserve">Source &gt; </t>
    </r>
    <r>
      <rPr>
        <sz val="8"/>
        <color theme="1"/>
        <rFont val="Arial"/>
        <family val="2"/>
      </rPr>
      <t>I-Milo, traitement Dares. </t>
    </r>
  </si>
  <si>
    <t>Graphique 2. Évolution du nombre de jeunes bénéficiant de l’accompagnement Garantie jeunes (GJ) et du nombre de jeunes percevant une allocation GJ</t>
  </si>
  <si>
    <t>Graphique 1. Montant mensuel moyen de l’allocation, selon le nombre de mois depuis l’entrée en Garantie jeunes (GJ)</t>
  </si>
  <si>
    <t>Tableau complémentaire. Part dans chaque département de bénéficiaires de la Garantie jeunes (GJ), fin 2021, parmi la population âgée de 16 à 25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</si>
</sst>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00"/>
    <numFmt numFmtId="167" formatCode="_-* #,##0.0_-;\-* #,##0.0_-;_-* &quot;-&quot;??_-;_-@_-"/>
    <numFmt numFmtId="168" formatCode="_-* #,##0.0\ _€_-;\-* #,##0.0\ _€_-;_-* &quot;-&quot;?\ _€_-;_-@_-"/>
    <numFmt numFmtId="169" formatCode="_-* #,##0.0000_-;\-* #,##0.0000_-;_-* &quot;-&quot;??_-;_-@_-"/>
  </numFmts>
  <fonts count="12" x14ac:knownFonts="1">
    <font>
      <sz val="11"/>
      <color theme="1"/>
      <name val="Calibri"/>
      <family val="2"/>
      <scheme val="minor"/>
    </font>
    <font>
      <sz val="10"/>
      <name val="Arial"/>
      <family val="2"/>
    </font>
    <font>
      <sz val="11"/>
      <color theme="1"/>
      <name val="Calibri"/>
      <family val="2"/>
      <scheme val="minor"/>
    </font>
    <font>
      <b/>
      <sz val="8"/>
      <color theme="1"/>
      <name val="Arial"/>
      <family val="2"/>
    </font>
    <font>
      <sz val="8"/>
      <color theme="1"/>
      <name val="Arial"/>
      <family val="2"/>
    </font>
    <font>
      <sz val="8"/>
      <name val="Arial"/>
      <family val="2"/>
    </font>
    <font>
      <b/>
      <vertAlign val="superscript"/>
      <sz val="8"/>
      <color theme="1"/>
      <name val="Arial"/>
      <family val="2"/>
    </font>
    <font>
      <b/>
      <sz val="8"/>
      <name val="Arial"/>
      <family val="2"/>
    </font>
    <font>
      <b/>
      <vertAlign val="superscript"/>
      <sz val="8"/>
      <name val="Arial"/>
      <family val="2"/>
    </font>
    <font>
      <i/>
      <sz val="8"/>
      <name val="Arial"/>
      <family val="2"/>
    </font>
    <font>
      <sz val="8"/>
      <color rgb="FF000000"/>
      <name val="Arial"/>
      <family val="2"/>
    </font>
    <font>
      <sz val="11"/>
      <color rgb="FF00000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76">
    <xf numFmtId="0" fontId="0" fillId="0" borderId="0" xfId="0"/>
    <xf numFmtId="0" fontId="7" fillId="0" borderId="0" xfId="0" applyFont="1" applyAlignment="1">
      <alignment vertical="center"/>
    </xf>
    <xf numFmtId="0" fontId="5" fillId="0" borderId="0" xfId="0" applyFont="1" applyAlignment="1">
      <alignment horizontal="center" vertical="center"/>
    </xf>
    <xf numFmtId="0" fontId="5" fillId="0" borderId="0" xfId="0" applyFont="1"/>
    <xf numFmtId="0" fontId="7" fillId="0" borderId="1" xfId="1" applyFont="1" applyBorder="1" applyAlignment="1">
      <alignment vertical="center"/>
    </xf>
    <xf numFmtId="0" fontId="7" fillId="0" borderId="1" xfId="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164" fontId="5" fillId="0" borderId="1" xfId="2" applyNumberFormat="1" applyFont="1" applyFill="1" applyBorder="1" applyAlignment="1">
      <alignment horizontal="center" vertical="center"/>
    </xf>
    <xf numFmtId="165" fontId="5" fillId="0" borderId="1" xfId="0" applyNumberFormat="1" applyFont="1" applyBorder="1" applyAlignment="1">
      <alignment horizontal="center" vertical="center"/>
    </xf>
    <xf numFmtId="169" fontId="5" fillId="0" borderId="0" xfId="0" applyNumberFormat="1" applyFont="1"/>
    <xf numFmtId="168" fontId="5" fillId="0" borderId="0" xfId="0" applyNumberFormat="1" applyFont="1"/>
    <xf numFmtId="167" fontId="5" fillId="0" borderId="0" xfId="0" applyNumberFormat="1" applyFont="1"/>
    <xf numFmtId="0" fontId="3" fillId="0" borderId="0" xfId="0" applyFont="1"/>
    <xf numFmtId="0" fontId="4" fillId="0" borderId="0" xfId="0" applyFont="1"/>
    <xf numFmtId="0" fontId="4" fillId="0" borderId="0" xfId="0" applyFont="1" applyAlignment="1">
      <alignment horizontal="right"/>
    </xf>
    <xf numFmtId="0" fontId="3" fillId="0" borderId="6" xfId="0" applyFont="1" applyBorder="1"/>
    <xf numFmtId="0" fontId="4" fillId="0" borderId="6" xfId="0" applyFont="1" applyBorder="1" applyAlignment="1">
      <alignment vertical="center"/>
    </xf>
    <xf numFmtId="165" fontId="4" fillId="0" borderId="6" xfId="0" applyNumberFormat="1" applyFont="1" applyBorder="1" applyAlignment="1">
      <alignment vertical="center"/>
    </xf>
    <xf numFmtId="165" fontId="10" fillId="0" borderId="6" xfId="0" applyNumberFormat="1" applyFont="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justify" vertical="center" wrapText="1"/>
    </xf>
    <xf numFmtId="3" fontId="3" fillId="0" borderId="6" xfId="0" applyNumberFormat="1" applyFont="1" applyBorder="1" applyAlignment="1">
      <alignment horizontal="right" vertical="center" wrapText="1" indent="11"/>
    </xf>
    <xf numFmtId="3" fontId="3" fillId="0" borderId="7" xfId="0" applyNumberFormat="1" applyFont="1" applyBorder="1" applyAlignment="1">
      <alignment horizontal="right" vertical="center" indent="11"/>
    </xf>
    <xf numFmtId="3" fontId="11" fillId="0" borderId="0" xfId="0" applyNumberFormat="1" applyFont="1" applyAlignment="1">
      <alignment vertical="top" wrapText="1"/>
    </xf>
    <xf numFmtId="0" fontId="3" fillId="0" borderId="8" xfId="0" applyFont="1" applyBorder="1" applyAlignment="1">
      <alignment horizontal="justify" vertical="center" wrapText="1"/>
    </xf>
    <xf numFmtId="0" fontId="4" fillId="0" borderId="9" xfId="0" applyFont="1" applyBorder="1" applyAlignment="1">
      <alignment horizontal="right" vertical="center" wrapText="1" indent="11"/>
    </xf>
    <xf numFmtId="0" fontId="4" fillId="0" borderId="10" xfId="0" applyFont="1" applyBorder="1" applyAlignment="1">
      <alignment horizontal="right" vertical="center" indent="11"/>
    </xf>
    <xf numFmtId="0" fontId="4" fillId="0" borderId="8" xfId="0" applyFont="1" applyBorder="1" applyAlignment="1">
      <alignment horizontal="justify" vertical="center" wrapText="1"/>
    </xf>
    <xf numFmtId="1" fontId="4" fillId="0" borderId="9" xfId="0" applyNumberFormat="1" applyFont="1" applyBorder="1" applyAlignment="1">
      <alignment horizontal="right" vertical="center" wrapText="1" indent="11"/>
    </xf>
    <xf numFmtId="1" fontId="4" fillId="0" borderId="10" xfId="0" applyNumberFormat="1" applyFont="1" applyBorder="1" applyAlignment="1">
      <alignment horizontal="right" vertical="center" indent="11"/>
    </xf>
    <xf numFmtId="0" fontId="3" fillId="0" borderId="2" xfId="0" applyFont="1" applyBorder="1" applyAlignment="1">
      <alignment horizontal="justify" vertical="center" wrapText="1"/>
    </xf>
    <xf numFmtId="0" fontId="4" fillId="0" borderId="3" xfId="0" applyFont="1" applyBorder="1" applyAlignment="1">
      <alignment horizontal="right" vertical="center" wrapText="1" indent="11"/>
    </xf>
    <xf numFmtId="0" fontId="4" fillId="0" borderId="4" xfId="0" applyFont="1" applyBorder="1" applyAlignment="1">
      <alignment horizontal="right" vertical="center" indent="11"/>
    </xf>
    <xf numFmtId="0" fontId="4" fillId="0" borderId="11" xfId="0" applyFont="1" applyBorder="1" applyAlignment="1">
      <alignment horizontal="justify" vertical="center" wrapText="1"/>
    </xf>
    <xf numFmtId="1" fontId="4" fillId="0" borderId="12" xfId="0" applyNumberFormat="1" applyFont="1" applyBorder="1" applyAlignment="1">
      <alignment horizontal="right" vertical="center" wrapText="1" indent="11"/>
    </xf>
    <xf numFmtId="1" fontId="4" fillId="0" borderId="13" xfId="0" applyNumberFormat="1" applyFont="1" applyBorder="1" applyAlignment="1">
      <alignment horizontal="right" vertical="center" indent="11"/>
    </xf>
    <xf numFmtId="0" fontId="3" fillId="0" borderId="8" xfId="0" applyFont="1" applyBorder="1" applyAlignment="1">
      <alignment horizontal="justify" vertical="center"/>
    </xf>
    <xf numFmtId="0" fontId="4" fillId="0" borderId="9" xfId="0" applyFont="1" applyBorder="1" applyAlignment="1">
      <alignment horizontal="right" vertical="center" indent="11"/>
    </xf>
    <xf numFmtId="0" fontId="4" fillId="0" borderId="8" xfId="0" applyFont="1" applyBorder="1" applyAlignment="1">
      <alignment horizontal="left" vertical="top" wrapText="1"/>
    </xf>
    <xf numFmtId="0" fontId="11" fillId="0" borderId="0" xfId="0" applyFont="1" applyAlignment="1">
      <alignment vertical="top" wrapText="1"/>
    </xf>
    <xf numFmtId="0" fontId="4" fillId="0" borderId="11" xfId="0" applyFont="1" applyBorder="1" applyAlignment="1">
      <alignment horizontal="left" vertical="top" wrapText="1"/>
    </xf>
    <xf numFmtId="0" fontId="4" fillId="0" borderId="0" xfId="0" applyFont="1" applyAlignment="1">
      <alignment wrapText="1"/>
    </xf>
    <xf numFmtId="0" fontId="7" fillId="0" borderId="0" xfId="0" applyFont="1"/>
    <xf numFmtId="0" fontId="7" fillId="0" borderId="6" xfId="0" applyFont="1" applyBorder="1" applyAlignment="1">
      <alignment horizontal="left" vertical="center" wrapText="1"/>
    </xf>
    <xf numFmtId="0" fontId="7" fillId="0" borderId="6" xfId="0" applyFont="1" applyBorder="1" applyAlignment="1">
      <alignment horizontal="left" vertical="center"/>
    </xf>
    <xf numFmtId="1" fontId="5" fillId="0" borderId="6" xfId="0" applyNumberFormat="1" applyFont="1" applyBorder="1" applyAlignment="1">
      <alignment horizontal="right" vertical="center"/>
    </xf>
    <xf numFmtId="1" fontId="5" fillId="0" borderId="6" xfId="0" applyNumberFormat="1" applyFont="1" applyBorder="1" applyAlignment="1">
      <alignment horizontal="right" vertical="center" wrapText="1"/>
    </xf>
    <xf numFmtId="0" fontId="5" fillId="0" borderId="6" xfId="0" applyFont="1" applyBorder="1"/>
    <xf numFmtId="0" fontId="5" fillId="0" borderId="0" xfId="0" applyFont="1" applyAlignment="1">
      <alignment horizontal="right"/>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 fontId="5" fillId="0" borderId="8" xfId="0" applyNumberFormat="1" applyFont="1" applyBorder="1"/>
    <xf numFmtId="0" fontId="5" fillId="0" borderId="9" xfId="0" applyFont="1" applyBorder="1"/>
    <xf numFmtId="3" fontId="5" fillId="0" borderId="10" xfId="0" applyNumberFormat="1" applyFont="1" applyBorder="1"/>
    <xf numFmtId="165" fontId="5" fillId="0" borderId="0" xfId="0" applyNumberFormat="1" applyFont="1"/>
    <xf numFmtId="43" fontId="5" fillId="0" borderId="0" xfId="2" applyFont="1" applyFill="1"/>
    <xf numFmtId="2" fontId="5" fillId="0" borderId="0" xfId="0" applyNumberFormat="1" applyFont="1"/>
    <xf numFmtId="166" fontId="5" fillId="0" borderId="0" xfId="0" applyNumberFormat="1" applyFont="1"/>
    <xf numFmtId="0" fontId="5" fillId="0" borderId="0" xfId="0" applyFont="1" applyAlignment="1">
      <alignment horizontal="left"/>
    </xf>
    <xf numFmtId="165" fontId="5" fillId="0" borderId="9" xfId="0" applyNumberFormat="1" applyFont="1" applyBorder="1"/>
    <xf numFmtId="1" fontId="5" fillId="0" borderId="9" xfId="0" applyNumberFormat="1" applyFont="1" applyBorder="1"/>
    <xf numFmtId="3" fontId="5" fillId="0" borderId="11" xfId="0" applyNumberFormat="1" applyFont="1" applyBorder="1"/>
    <xf numFmtId="0" fontId="5" fillId="0" borderId="12" xfId="0" applyFont="1" applyBorder="1"/>
    <xf numFmtId="3" fontId="5" fillId="0" borderId="13" xfId="0" applyNumberFormat="1" applyFont="1" applyBorder="1"/>
    <xf numFmtId="3" fontId="5" fillId="0" borderId="0" xfId="0" applyNumberFormat="1" applyFont="1"/>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justify" vertical="top" wrapText="1"/>
    </xf>
    <xf numFmtId="0" fontId="4" fillId="0" borderId="0" xfId="0" applyFont="1" applyAlignment="1">
      <alignment vertical="center" wrapText="1"/>
    </xf>
    <xf numFmtId="0" fontId="4" fillId="0" borderId="0" xfId="0" applyFont="1" applyAlignment="1">
      <alignment vertical="center"/>
    </xf>
  </cellXfs>
  <cellStyles count="3">
    <cellStyle name="Milliers" xfId="2" builtinId="3"/>
    <cellStyle name="Normal" xfId="0" builtinId="0"/>
    <cellStyle name="Normal 2" xfId="1" xr:uid="{00000000-0005-0000-0000-000002000000}"/>
  </cellStyles>
  <dxfs count="0"/>
  <tableStyles count="0" defaultTableStyle="TableStyleMedium2" defaultPivotStyle="PivotStyleLight16"/>
  <colors>
    <mruColors>
      <color rgb="FFFF292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9"/>
  <sheetViews>
    <sheetView showGridLines="0" topLeftCell="A11" zoomScaleNormal="100" workbookViewId="0">
      <selection activeCell="B21" sqref="B21:E21"/>
    </sheetView>
  </sheetViews>
  <sheetFormatPr baseColWidth="10" defaultColWidth="11.453125" defaultRowHeight="10" x14ac:dyDescent="0.2"/>
  <cols>
    <col min="1" max="1" width="3.453125" style="3" customWidth="1"/>
    <col min="2" max="2" width="25.1796875" style="3" bestFit="1" customWidth="1"/>
    <col min="3" max="4" width="18.453125" style="3" customWidth="1"/>
    <col min="5" max="9" width="11.453125" style="3"/>
    <col min="10" max="10" width="11.453125" style="3" customWidth="1"/>
    <col min="11" max="16384" width="11.453125" style="3"/>
  </cols>
  <sheetData>
    <row r="1" spans="2:11" ht="11.25" customHeight="1" x14ac:dyDescent="0.2">
      <c r="B1" s="1" t="s">
        <v>152</v>
      </c>
    </row>
    <row r="2" spans="2:11" ht="11.25" customHeight="1" x14ac:dyDescent="0.25">
      <c r="B2" s="46"/>
      <c r="D2" s="52" t="s">
        <v>136</v>
      </c>
    </row>
    <row r="3" spans="2:11" ht="11.25" customHeight="1" x14ac:dyDescent="0.2">
      <c r="B3" s="53" t="s">
        <v>0</v>
      </c>
      <c r="C3" s="54" t="s">
        <v>2</v>
      </c>
      <c r="D3" s="54" t="s">
        <v>1</v>
      </c>
    </row>
    <row r="4" spans="2:11" ht="11.25" customHeight="1" x14ac:dyDescent="0.2">
      <c r="B4" s="56">
        <v>0</v>
      </c>
      <c r="C4" s="58">
        <f t="shared" ref="C4:C17" si="0">B4+D4</f>
        <v>528</v>
      </c>
      <c r="D4" s="57">
        <v>528</v>
      </c>
      <c r="F4" s="59"/>
      <c r="K4" s="60"/>
    </row>
    <row r="5" spans="2:11" ht="11.25" customHeight="1" x14ac:dyDescent="0.2">
      <c r="B5" s="56">
        <v>100</v>
      </c>
      <c r="C5" s="58">
        <f t="shared" si="0"/>
        <v>628</v>
      </c>
      <c r="D5" s="57">
        <f>D4</f>
        <v>528</v>
      </c>
      <c r="F5" s="62"/>
      <c r="K5" s="60"/>
    </row>
    <row r="6" spans="2:11" ht="11.25" customHeight="1" x14ac:dyDescent="0.2">
      <c r="B6" s="56">
        <v>200</v>
      </c>
      <c r="C6" s="58">
        <f t="shared" si="0"/>
        <v>728</v>
      </c>
      <c r="D6" s="57">
        <f t="shared" ref="D6:D7" si="1">D5</f>
        <v>528</v>
      </c>
    </row>
    <row r="7" spans="2:11" ht="11.25" customHeight="1" x14ac:dyDescent="0.2">
      <c r="B7" s="56">
        <v>300</v>
      </c>
      <c r="C7" s="58">
        <f t="shared" si="0"/>
        <v>828</v>
      </c>
      <c r="D7" s="57">
        <f t="shared" si="1"/>
        <v>528</v>
      </c>
      <c r="H7" s="63"/>
    </row>
    <row r="8" spans="2:11" ht="11.25" customHeight="1" x14ac:dyDescent="0.2">
      <c r="B8" s="56">
        <v>400</v>
      </c>
      <c r="C8" s="58">
        <f t="shared" si="0"/>
        <v>878.5349347023664</v>
      </c>
      <c r="D8" s="64">
        <f>$D$4-$D$4*(B8-300)/($B$18-300)</f>
        <v>478.53493470236646</v>
      </c>
    </row>
    <row r="9" spans="2:11" ht="11.25" customHeight="1" x14ac:dyDescent="0.2">
      <c r="B9" s="56">
        <v>500</v>
      </c>
      <c r="C9" s="58">
        <f t="shared" si="0"/>
        <v>929.06986940473291</v>
      </c>
      <c r="D9" s="64">
        <f t="shared" ref="D9:D18" si="2">$D$4-$D$4*(B9-300)/($B$18-300)</f>
        <v>429.06986940473291</v>
      </c>
    </row>
    <row r="10" spans="2:11" ht="11.25" customHeight="1" x14ac:dyDescent="0.2">
      <c r="B10" s="56">
        <v>600</v>
      </c>
      <c r="C10" s="58">
        <f t="shared" si="0"/>
        <v>979.60480410709943</v>
      </c>
      <c r="D10" s="64">
        <f t="shared" si="2"/>
        <v>379.60480410709937</v>
      </c>
    </row>
    <row r="11" spans="2:11" ht="11.25" customHeight="1" x14ac:dyDescent="0.2">
      <c r="B11" s="56">
        <v>700</v>
      </c>
      <c r="C11" s="58">
        <f t="shared" si="0"/>
        <v>1030.1397388094658</v>
      </c>
      <c r="D11" s="64">
        <f t="shared" si="2"/>
        <v>330.13973880946583</v>
      </c>
    </row>
    <row r="12" spans="2:11" ht="11.25" customHeight="1" x14ac:dyDescent="0.2">
      <c r="B12" s="56">
        <v>800</v>
      </c>
      <c r="C12" s="58">
        <f t="shared" si="0"/>
        <v>1080.6746735118322</v>
      </c>
      <c r="D12" s="64">
        <f t="shared" si="2"/>
        <v>280.67467351183228</v>
      </c>
    </row>
    <row r="13" spans="2:11" ht="11.25" customHeight="1" x14ac:dyDescent="0.2">
      <c r="B13" s="56">
        <v>900</v>
      </c>
      <c r="C13" s="58">
        <f t="shared" si="0"/>
        <v>1131.2096082141989</v>
      </c>
      <c r="D13" s="64">
        <f t="shared" si="2"/>
        <v>231.20960821419874</v>
      </c>
    </row>
    <row r="14" spans="2:11" ht="11.25" customHeight="1" x14ac:dyDescent="0.2">
      <c r="B14" s="56">
        <v>1000</v>
      </c>
      <c r="C14" s="58">
        <f t="shared" si="0"/>
        <v>1181.7445429165653</v>
      </c>
      <c r="D14" s="64">
        <f t="shared" si="2"/>
        <v>181.74454291656519</v>
      </c>
    </row>
    <row r="15" spans="2:11" ht="11.25" customHeight="1" x14ac:dyDescent="0.2">
      <c r="B15" s="56">
        <v>1100</v>
      </c>
      <c r="C15" s="58">
        <f t="shared" si="0"/>
        <v>1232.2794776189317</v>
      </c>
      <c r="D15" s="64">
        <f t="shared" si="2"/>
        <v>132.27947761893165</v>
      </c>
    </row>
    <row r="16" spans="2:11" ht="11.25" customHeight="1" x14ac:dyDescent="0.2">
      <c r="B16" s="56">
        <v>1200</v>
      </c>
      <c r="C16" s="58">
        <f t="shared" si="0"/>
        <v>1282.8144123212981</v>
      </c>
      <c r="D16" s="64">
        <f t="shared" si="2"/>
        <v>82.814412321298107</v>
      </c>
    </row>
    <row r="17" spans="2:9" ht="11.25" customHeight="1" x14ac:dyDescent="0.2">
      <c r="B17" s="56">
        <v>1300</v>
      </c>
      <c r="C17" s="58">
        <f t="shared" si="0"/>
        <v>1333.3493470236644</v>
      </c>
      <c r="D17" s="64">
        <f t="shared" si="2"/>
        <v>33.349347023664563</v>
      </c>
    </row>
    <row r="18" spans="2:9" ht="11.25" customHeight="1" x14ac:dyDescent="0.2">
      <c r="B18" s="56">
        <v>1367.42</v>
      </c>
      <c r="C18" s="58">
        <f>B18+D18</f>
        <v>1367.42</v>
      </c>
      <c r="D18" s="64">
        <f t="shared" si="2"/>
        <v>0</v>
      </c>
    </row>
    <row r="19" spans="2:9" ht="11.25" customHeight="1" x14ac:dyDescent="0.2">
      <c r="B19" s="66">
        <v>1400</v>
      </c>
      <c r="C19" s="68">
        <f>B19+D19</f>
        <v>1400</v>
      </c>
      <c r="D19" s="67">
        <v>0</v>
      </c>
    </row>
    <row r="20" spans="2:9" ht="11.25" customHeight="1" x14ac:dyDescent="0.2">
      <c r="B20" s="69"/>
      <c r="D20" s="69"/>
    </row>
    <row r="21" spans="2:9" ht="146.25" customHeight="1" x14ac:dyDescent="0.2">
      <c r="B21" s="71" t="s">
        <v>153</v>
      </c>
      <c r="C21" s="71"/>
      <c r="D21" s="71"/>
      <c r="E21" s="71"/>
    </row>
    <row r="24" spans="2:9" x14ac:dyDescent="0.2">
      <c r="C24" s="70"/>
    </row>
    <row r="25" spans="2:9" x14ac:dyDescent="0.2">
      <c r="F25" s="70"/>
      <c r="I25" s="70"/>
    </row>
    <row r="26" spans="2:9" x14ac:dyDescent="0.2">
      <c r="B26" s="63"/>
      <c r="C26" s="63"/>
      <c r="D26" s="63"/>
      <c r="E26" s="63"/>
    </row>
    <row r="35" spans="2:4" x14ac:dyDescent="0.2">
      <c r="B35" s="69"/>
      <c r="D35" s="69"/>
    </row>
    <row r="36" spans="2:4" x14ac:dyDescent="0.2">
      <c r="B36" s="69"/>
      <c r="D36" s="69"/>
    </row>
    <row r="37" spans="2:4" x14ac:dyDescent="0.2">
      <c r="B37" s="69"/>
      <c r="D37" s="69"/>
    </row>
    <row r="38" spans="2:4" x14ac:dyDescent="0.2">
      <c r="B38" s="69"/>
      <c r="D38" s="69"/>
    </row>
    <row r="39" spans="2:4" x14ac:dyDescent="0.2">
      <c r="B39" s="69"/>
      <c r="D39" s="69"/>
    </row>
    <row r="40" spans="2:4" x14ac:dyDescent="0.2">
      <c r="B40" s="69"/>
      <c r="D40" s="69"/>
    </row>
    <row r="41" spans="2:4" x14ac:dyDescent="0.2">
      <c r="B41" s="69"/>
      <c r="D41" s="69"/>
    </row>
    <row r="42" spans="2:4" x14ac:dyDescent="0.2">
      <c r="B42" s="69"/>
      <c r="D42" s="69"/>
    </row>
    <row r="43" spans="2:4" x14ac:dyDescent="0.2">
      <c r="B43" s="69"/>
      <c r="D43" s="69"/>
    </row>
    <row r="44" spans="2:4" x14ac:dyDescent="0.2">
      <c r="B44" s="69"/>
      <c r="D44" s="69"/>
    </row>
    <row r="45" spans="2:4" x14ac:dyDescent="0.2">
      <c r="B45" s="69"/>
      <c r="D45" s="69"/>
    </row>
    <row r="46" spans="2:4" x14ac:dyDescent="0.2">
      <c r="B46" s="69"/>
      <c r="D46" s="69"/>
    </row>
    <row r="47" spans="2:4" x14ac:dyDescent="0.2">
      <c r="B47" s="69"/>
      <c r="D47" s="69"/>
    </row>
    <row r="48" spans="2:4" x14ac:dyDescent="0.2">
      <c r="B48" s="69"/>
      <c r="D48" s="69"/>
    </row>
    <row r="49" spans="2:4" x14ac:dyDescent="0.2">
      <c r="B49" s="69"/>
      <c r="D49" s="69"/>
    </row>
  </sheetData>
  <mergeCells count="1">
    <mergeCell ref="B21:E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9"/>
  <sheetViews>
    <sheetView showGridLines="0" topLeftCell="A9" zoomScaleNormal="100" workbookViewId="0">
      <selection activeCell="B21" sqref="B21:D21"/>
    </sheetView>
  </sheetViews>
  <sheetFormatPr baseColWidth="10" defaultColWidth="11.453125" defaultRowHeight="10" x14ac:dyDescent="0.2"/>
  <cols>
    <col min="1" max="1" width="3.453125" style="3" customWidth="1"/>
    <col min="2" max="2" width="25.1796875" style="3" bestFit="1" customWidth="1"/>
    <col min="3" max="3" width="14.1796875" style="3" customWidth="1"/>
    <col min="4" max="4" width="18.453125" style="3" customWidth="1"/>
    <col min="5" max="9" width="11.453125" style="3"/>
    <col min="10" max="10" width="11.453125" style="3" customWidth="1"/>
    <col min="11" max="16384" width="11.453125" style="3"/>
  </cols>
  <sheetData>
    <row r="1" spans="2:11" ht="11.25" customHeight="1" x14ac:dyDescent="0.2">
      <c r="B1" s="1" t="s">
        <v>135</v>
      </c>
    </row>
    <row r="2" spans="2:11" ht="11.25" customHeight="1" x14ac:dyDescent="0.25">
      <c r="B2" s="46"/>
      <c r="D2" s="52" t="s">
        <v>136</v>
      </c>
    </row>
    <row r="3" spans="2:11" ht="11.25" customHeight="1" x14ac:dyDescent="0.2">
      <c r="B3" s="53" t="s">
        <v>0</v>
      </c>
      <c r="C3" s="54" t="s">
        <v>1</v>
      </c>
      <c r="D3" s="55" t="s">
        <v>2</v>
      </c>
    </row>
    <row r="4" spans="2:11" ht="11.25" customHeight="1" x14ac:dyDescent="0.2">
      <c r="B4" s="56">
        <v>0</v>
      </c>
      <c r="C4" s="57">
        <v>526.72</v>
      </c>
      <c r="D4" s="58">
        <f>B4+C4</f>
        <v>526.72</v>
      </c>
      <c r="F4" s="59"/>
      <c r="K4" s="60"/>
    </row>
    <row r="5" spans="2:11" ht="11.25" customHeight="1" x14ac:dyDescent="0.2">
      <c r="B5" s="56">
        <v>100</v>
      </c>
      <c r="C5" s="57">
        <v>526.72</v>
      </c>
      <c r="D5" s="58">
        <f t="shared" ref="D5:D19" si="0">B5+C5</f>
        <v>626.72</v>
      </c>
      <c r="E5" s="61"/>
      <c r="F5" s="62"/>
      <c r="K5" s="60"/>
    </row>
    <row r="6" spans="2:11" ht="11.25" customHeight="1" x14ac:dyDescent="0.2">
      <c r="B6" s="56">
        <v>200</v>
      </c>
      <c r="C6" s="57">
        <v>526.72</v>
      </c>
      <c r="D6" s="58">
        <f t="shared" si="0"/>
        <v>726.72</v>
      </c>
    </row>
    <row r="7" spans="2:11" ht="11.25" customHeight="1" x14ac:dyDescent="0.2">
      <c r="B7" s="56">
        <v>300</v>
      </c>
      <c r="C7" s="57">
        <v>526.72</v>
      </c>
      <c r="D7" s="58">
        <f t="shared" si="0"/>
        <v>826.72</v>
      </c>
      <c r="H7" s="63"/>
    </row>
    <row r="8" spans="2:11" ht="11.25" customHeight="1" x14ac:dyDescent="0.2">
      <c r="B8" s="56">
        <v>400</v>
      </c>
      <c r="C8" s="64">
        <f>526.72-526.72*(B8-300)/(1316.46-300)</f>
        <v>474.90094169962424</v>
      </c>
      <c r="D8" s="58">
        <f t="shared" si="0"/>
        <v>874.90094169962424</v>
      </c>
    </row>
    <row r="9" spans="2:11" ht="11.25" customHeight="1" x14ac:dyDescent="0.2">
      <c r="B9" s="56">
        <v>500</v>
      </c>
      <c r="C9" s="64">
        <f t="shared" ref="C9:C17" si="1">526.72-526.72*(B9-300)/(1316.46-300)</f>
        <v>423.0818833992484</v>
      </c>
      <c r="D9" s="58">
        <f t="shared" si="0"/>
        <v>923.08188339924845</v>
      </c>
    </row>
    <row r="10" spans="2:11" ht="11.25" customHeight="1" x14ac:dyDescent="0.2">
      <c r="B10" s="56">
        <v>600</v>
      </c>
      <c r="C10" s="64">
        <f t="shared" si="1"/>
        <v>371.26282509887255</v>
      </c>
      <c r="D10" s="58">
        <f t="shared" si="0"/>
        <v>971.26282509887255</v>
      </c>
    </row>
    <row r="11" spans="2:11" ht="11.25" customHeight="1" x14ac:dyDescent="0.2">
      <c r="B11" s="56">
        <v>700</v>
      </c>
      <c r="C11" s="64">
        <f t="shared" si="1"/>
        <v>319.44376679849677</v>
      </c>
      <c r="D11" s="58">
        <f t="shared" si="0"/>
        <v>1019.4437667984968</v>
      </c>
    </row>
    <row r="12" spans="2:11" ht="11.25" customHeight="1" x14ac:dyDescent="0.2">
      <c r="B12" s="56">
        <v>800</v>
      </c>
      <c r="C12" s="64">
        <f t="shared" si="1"/>
        <v>267.62470849812098</v>
      </c>
      <c r="D12" s="58">
        <f t="shared" si="0"/>
        <v>1067.624708498121</v>
      </c>
    </row>
    <row r="13" spans="2:11" ht="11.25" customHeight="1" x14ac:dyDescent="0.2">
      <c r="B13" s="56">
        <v>900</v>
      </c>
      <c r="C13" s="64">
        <f t="shared" si="1"/>
        <v>215.80565019774514</v>
      </c>
      <c r="D13" s="58">
        <f t="shared" si="0"/>
        <v>1115.8056501977451</v>
      </c>
    </row>
    <row r="14" spans="2:11" ht="11.25" customHeight="1" x14ac:dyDescent="0.2">
      <c r="B14" s="56">
        <v>1000</v>
      </c>
      <c r="C14" s="64">
        <f t="shared" si="1"/>
        <v>163.98659189736935</v>
      </c>
      <c r="D14" s="58">
        <f t="shared" si="0"/>
        <v>1163.9865918973694</v>
      </c>
    </row>
    <row r="15" spans="2:11" ht="11.25" customHeight="1" x14ac:dyDescent="0.2">
      <c r="B15" s="56">
        <v>1100</v>
      </c>
      <c r="C15" s="64">
        <f t="shared" si="1"/>
        <v>112.16753359699351</v>
      </c>
      <c r="D15" s="58">
        <f t="shared" si="0"/>
        <v>1212.1675335969935</v>
      </c>
    </row>
    <row r="16" spans="2:11" ht="11.25" customHeight="1" x14ac:dyDescent="0.2">
      <c r="B16" s="56">
        <v>1200</v>
      </c>
      <c r="C16" s="64">
        <f t="shared" si="1"/>
        <v>60.348475296617721</v>
      </c>
      <c r="D16" s="58">
        <f t="shared" si="0"/>
        <v>1260.3484752966178</v>
      </c>
    </row>
    <row r="17" spans="2:9" ht="11.25" customHeight="1" x14ac:dyDescent="0.2">
      <c r="B17" s="56">
        <v>1300</v>
      </c>
      <c r="C17" s="64">
        <f t="shared" si="1"/>
        <v>8.5294169962419346</v>
      </c>
      <c r="D17" s="58">
        <f>B17+C17</f>
        <v>1308.5294169962419</v>
      </c>
    </row>
    <row r="18" spans="2:9" ht="11.25" customHeight="1" x14ac:dyDescent="0.2">
      <c r="B18" s="56">
        <v>1316.46</v>
      </c>
      <c r="C18" s="65">
        <v>0</v>
      </c>
      <c r="D18" s="58">
        <f t="shared" si="0"/>
        <v>1316.46</v>
      </c>
    </row>
    <row r="19" spans="2:9" ht="11.25" customHeight="1" x14ac:dyDescent="0.2">
      <c r="B19" s="66">
        <v>1400</v>
      </c>
      <c r="C19" s="67">
        <v>0</v>
      </c>
      <c r="D19" s="68">
        <f t="shared" si="0"/>
        <v>1400</v>
      </c>
    </row>
    <row r="20" spans="2:9" ht="11.25" customHeight="1" x14ac:dyDescent="0.2">
      <c r="B20" s="69"/>
      <c r="D20" s="69"/>
    </row>
    <row r="21" spans="2:9" ht="70.5" customHeight="1" x14ac:dyDescent="0.2">
      <c r="B21" s="71" t="s">
        <v>154</v>
      </c>
      <c r="C21" s="71"/>
      <c r="D21" s="71"/>
      <c r="E21" s="70"/>
    </row>
    <row r="24" spans="2:9" x14ac:dyDescent="0.2">
      <c r="C24" s="70"/>
    </row>
    <row r="25" spans="2:9" x14ac:dyDescent="0.2">
      <c r="F25" s="70"/>
      <c r="I25" s="70"/>
    </row>
    <row r="26" spans="2:9" x14ac:dyDescent="0.2">
      <c r="B26" s="63"/>
      <c r="C26" s="63"/>
      <c r="D26" s="63"/>
      <c r="E26" s="63"/>
    </row>
    <row r="35" spans="2:4" x14ac:dyDescent="0.2">
      <c r="B35" s="69"/>
      <c r="D35" s="69"/>
    </row>
    <row r="36" spans="2:4" x14ac:dyDescent="0.2">
      <c r="B36" s="69"/>
      <c r="D36" s="69"/>
    </row>
    <row r="37" spans="2:4" x14ac:dyDescent="0.2">
      <c r="B37" s="69"/>
      <c r="D37" s="69"/>
    </row>
    <row r="38" spans="2:4" x14ac:dyDescent="0.2">
      <c r="B38" s="69"/>
      <c r="D38" s="69"/>
    </row>
    <row r="39" spans="2:4" x14ac:dyDescent="0.2">
      <c r="B39" s="69"/>
      <c r="D39" s="69"/>
    </row>
    <row r="40" spans="2:4" x14ac:dyDescent="0.2">
      <c r="B40" s="69"/>
      <c r="D40" s="69"/>
    </row>
    <row r="41" spans="2:4" x14ac:dyDescent="0.2">
      <c r="B41" s="69"/>
      <c r="D41" s="69"/>
    </row>
    <row r="42" spans="2:4" x14ac:dyDescent="0.2">
      <c r="B42" s="69"/>
      <c r="D42" s="69"/>
    </row>
    <row r="43" spans="2:4" x14ac:dyDescent="0.2">
      <c r="B43" s="69"/>
      <c r="D43" s="69"/>
    </row>
    <row r="44" spans="2:4" x14ac:dyDescent="0.2">
      <c r="B44" s="69"/>
      <c r="D44" s="69"/>
    </row>
    <row r="45" spans="2:4" x14ac:dyDescent="0.2">
      <c r="B45" s="69"/>
      <c r="D45" s="69"/>
    </row>
    <row r="46" spans="2:4" x14ac:dyDescent="0.2">
      <c r="B46" s="69"/>
      <c r="D46" s="69"/>
    </row>
    <row r="47" spans="2:4" x14ac:dyDescent="0.2">
      <c r="B47" s="69"/>
      <c r="D47" s="69"/>
    </row>
    <row r="48" spans="2:4" x14ac:dyDescent="0.2">
      <c r="B48" s="69"/>
      <c r="D48" s="69"/>
    </row>
    <row r="49" spans="2:4" x14ac:dyDescent="0.2">
      <c r="B49" s="69"/>
      <c r="D49" s="69"/>
    </row>
  </sheetData>
  <mergeCells count="1">
    <mergeCell ref="B21:D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showGridLines="0" topLeftCell="A10" workbookViewId="0">
      <selection activeCell="B18" sqref="B18:C18"/>
    </sheetView>
  </sheetViews>
  <sheetFormatPr baseColWidth="10" defaultColWidth="9.1796875" defaultRowHeight="10" x14ac:dyDescent="0.2"/>
  <cols>
    <col min="1" max="1" width="3.453125" style="3" customWidth="1"/>
    <col min="2" max="2" width="14.6328125" style="3" customWidth="1"/>
    <col min="3" max="3" width="24.453125" style="3" customWidth="1"/>
    <col min="4" max="16384" width="9.1796875" style="3"/>
  </cols>
  <sheetData>
    <row r="1" spans="2:3" ht="11.25" customHeight="1" x14ac:dyDescent="0.25">
      <c r="B1" s="46" t="s">
        <v>160</v>
      </c>
    </row>
    <row r="2" spans="2:3" ht="11.25" customHeight="1" x14ac:dyDescent="0.2"/>
    <row r="3" spans="2:3" ht="51.75" customHeight="1" x14ac:dyDescent="0.2">
      <c r="B3" s="47" t="s">
        <v>131</v>
      </c>
      <c r="C3" s="47" t="s">
        <v>132</v>
      </c>
    </row>
    <row r="4" spans="2:3" ht="11.25" customHeight="1" x14ac:dyDescent="0.2">
      <c r="B4" s="48">
        <v>1</v>
      </c>
      <c r="C4" s="49">
        <v>282.27999999999997</v>
      </c>
    </row>
    <row r="5" spans="2:3" ht="11.25" customHeight="1" x14ac:dyDescent="0.2">
      <c r="B5" s="47">
        <v>2</v>
      </c>
      <c r="C5" s="50">
        <v>469.56</v>
      </c>
    </row>
    <row r="6" spans="2:3" ht="11.25" customHeight="1" x14ac:dyDescent="0.2">
      <c r="B6" s="47">
        <v>3</v>
      </c>
      <c r="C6" s="51">
        <v>422</v>
      </c>
    </row>
    <row r="7" spans="2:3" ht="11.25" customHeight="1" x14ac:dyDescent="0.2">
      <c r="B7" s="47">
        <v>4</v>
      </c>
      <c r="C7" s="50">
        <v>398.03</v>
      </c>
    </row>
    <row r="8" spans="2:3" ht="11.25" customHeight="1" x14ac:dyDescent="0.2">
      <c r="B8" s="47">
        <v>5</v>
      </c>
      <c r="C8" s="50">
        <v>378.84</v>
      </c>
    </row>
    <row r="9" spans="2:3" ht="11.25" customHeight="1" x14ac:dyDescent="0.2">
      <c r="B9" s="47">
        <v>6</v>
      </c>
      <c r="C9" s="50">
        <v>364.77</v>
      </c>
    </row>
    <row r="10" spans="2:3" ht="11.25" customHeight="1" x14ac:dyDescent="0.2">
      <c r="B10" s="47">
        <v>7</v>
      </c>
      <c r="C10" s="50">
        <v>350.16</v>
      </c>
    </row>
    <row r="11" spans="2:3" ht="11.25" customHeight="1" x14ac:dyDescent="0.2">
      <c r="B11" s="47">
        <v>8</v>
      </c>
      <c r="C11" s="49">
        <v>340.42</v>
      </c>
    </row>
    <row r="12" spans="2:3" ht="11.25" customHeight="1" x14ac:dyDescent="0.2">
      <c r="B12" s="47">
        <v>9</v>
      </c>
      <c r="C12" s="49">
        <v>333.66</v>
      </c>
    </row>
    <row r="13" spans="2:3" ht="11.25" customHeight="1" x14ac:dyDescent="0.2">
      <c r="B13" s="47">
        <v>10</v>
      </c>
      <c r="C13" s="49">
        <v>326.13</v>
      </c>
    </row>
    <row r="14" spans="2:3" ht="11.25" customHeight="1" x14ac:dyDescent="0.2">
      <c r="B14" s="47">
        <v>11</v>
      </c>
      <c r="C14" s="49">
        <v>315.75</v>
      </c>
    </row>
    <row r="15" spans="2:3" ht="11.25" customHeight="1" x14ac:dyDescent="0.2">
      <c r="B15" s="47">
        <v>12</v>
      </c>
      <c r="C15" s="49">
        <v>304.94</v>
      </c>
    </row>
    <row r="16" spans="2:3" ht="11.25" customHeight="1" x14ac:dyDescent="0.2">
      <c r="B16" s="47">
        <v>13</v>
      </c>
      <c r="C16" s="49">
        <v>132.07</v>
      </c>
    </row>
    <row r="17" spans="2:3" ht="11.25" customHeight="1" x14ac:dyDescent="0.2"/>
    <row r="18" spans="2:3" ht="126" customHeight="1" x14ac:dyDescent="0.2">
      <c r="B18" s="71" t="s">
        <v>155</v>
      </c>
      <c r="C18" s="72"/>
    </row>
  </sheetData>
  <mergeCells count="1">
    <mergeCell ref="B18:C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2"/>
  <sheetViews>
    <sheetView showGridLines="0" topLeftCell="A19" workbookViewId="0">
      <selection activeCell="B27" sqref="B27:D27"/>
    </sheetView>
  </sheetViews>
  <sheetFormatPr baseColWidth="10" defaultColWidth="11.453125" defaultRowHeight="10" x14ac:dyDescent="0.2"/>
  <cols>
    <col min="1" max="1" width="3.453125" style="15" customWidth="1"/>
    <col min="2" max="2" width="25" style="15" customWidth="1"/>
    <col min="3" max="3" width="28" style="15" customWidth="1"/>
    <col min="4" max="4" width="30.453125" style="15" customWidth="1"/>
    <col min="5" max="6" width="11.453125" style="15"/>
    <col min="7" max="7" width="57.453125" style="15" customWidth="1"/>
    <col min="8" max="16384" width="11.453125" style="15"/>
  </cols>
  <sheetData>
    <row r="1" spans="2:5" ht="10.5" x14ac:dyDescent="0.25">
      <c r="B1" s="14" t="s">
        <v>157</v>
      </c>
    </row>
    <row r="2" spans="2:5" x14ac:dyDescent="0.2">
      <c r="D2" s="16" t="s">
        <v>126</v>
      </c>
    </row>
    <row r="3" spans="2:5" ht="21" x14ac:dyDescent="0.2">
      <c r="B3" s="21" t="s">
        <v>105</v>
      </c>
      <c r="C3" s="22" t="s">
        <v>106</v>
      </c>
      <c r="D3" s="23" t="s">
        <v>107</v>
      </c>
    </row>
    <row r="4" spans="2:5" ht="14" x14ac:dyDescent="0.2">
      <c r="B4" s="24" t="s">
        <v>108</v>
      </c>
      <c r="C4" s="25">
        <v>160500</v>
      </c>
      <c r="D4" s="26">
        <v>8326200</v>
      </c>
      <c r="E4" s="27"/>
    </row>
    <row r="5" spans="2:5" ht="10.5" x14ac:dyDescent="0.2">
      <c r="B5" s="28" t="s">
        <v>109</v>
      </c>
      <c r="C5" s="29"/>
      <c r="D5" s="30"/>
    </row>
    <row r="6" spans="2:5" x14ac:dyDescent="0.2">
      <c r="B6" s="31" t="s">
        <v>110</v>
      </c>
      <c r="C6" s="32">
        <v>46.24</v>
      </c>
      <c r="D6" s="33">
        <v>49.57</v>
      </c>
    </row>
    <row r="7" spans="2:5" x14ac:dyDescent="0.2">
      <c r="B7" s="31" t="s">
        <v>111</v>
      </c>
      <c r="C7" s="32">
        <v>53.76</v>
      </c>
      <c r="D7" s="33">
        <v>50.43</v>
      </c>
    </row>
    <row r="8" spans="2:5" ht="11.25" customHeight="1" x14ac:dyDescent="0.2">
      <c r="B8" s="34" t="s">
        <v>125</v>
      </c>
      <c r="C8" s="35"/>
      <c r="D8" s="36"/>
    </row>
    <row r="9" spans="2:5" x14ac:dyDescent="0.2">
      <c r="B9" s="31" t="s">
        <v>112</v>
      </c>
      <c r="C9" s="32">
        <v>8.82</v>
      </c>
      <c r="D9" s="33">
        <v>21.73</v>
      </c>
    </row>
    <row r="10" spans="2:5" x14ac:dyDescent="0.2">
      <c r="B10" s="31" t="s">
        <v>113</v>
      </c>
      <c r="C10" s="32">
        <v>33.08</v>
      </c>
      <c r="D10" s="33">
        <v>20.329999999999998</v>
      </c>
    </row>
    <row r="11" spans="2:5" x14ac:dyDescent="0.2">
      <c r="B11" s="31" t="s">
        <v>114</v>
      </c>
      <c r="C11" s="32">
        <v>41.08</v>
      </c>
      <c r="D11" s="33">
        <v>29.75</v>
      </c>
    </row>
    <row r="12" spans="2:5" x14ac:dyDescent="0.2">
      <c r="B12" s="37" t="s">
        <v>115</v>
      </c>
      <c r="C12" s="38">
        <v>17.02</v>
      </c>
      <c r="D12" s="39">
        <v>28.18</v>
      </c>
    </row>
    <row r="13" spans="2:5" ht="10.5" x14ac:dyDescent="0.2">
      <c r="B13" s="28" t="s">
        <v>116</v>
      </c>
      <c r="C13" s="29"/>
      <c r="D13" s="30"/>
    </row>
    <row r="14" spans="2:5" x14ac:dyDescent="0.2">
      <c r="B14" s="31" t="s">
        <v>117</v>
      </c>
      <c r="C14" s="32">
        <v>89.24</v>
      </c>
      <c r="D14" s="33">
        <v>93.87</v>
      </c>
    </row>
    <row r="15" spans="2:5" x14ac:dyDescent="0.2">
      <c r="B15" s="31" t="s">
        <v>118</v>
      </c>
      <c r="C15" s="32">
        <v>8.43</v>
      </c>
      <c r="D15" s="33">
        <v>4.08</v>
      </c>
    </row>
    <row r="16" spans="2:5" x14ac:dyDescent="0.2">
      <c r="B16" s="31" t="s">
        <v>119</v>
      </c>
      <c r="C16" s="32">
        <v>2.3199999999999998</v>
      </c>
      <c r="D16" s="33">
        <v>1.98</v>
      </c>
    </row>
    <row r="17" spans="2:5" ht="10.5" x14ac:dyDescent="0.2">
      <c r="B17" s="34" t="s">
        <v>133</v>
      </c>
      <c r="C17" s="35"/>
      <c r="D17" s="36"/>
    </row>
    <row r="18" spans="2:5" x14ac:dyDescent="0.2">
      <c r="B18" s="31" t="s">
        <v>120</v>
      </c>
      <c r="C18" s="32">
        <v>14.2</v>
      </c>
      <c r="D18" s="33">
        <v>9.4</v>
      </c>
    </row>
    <row r="19" spans="2:5" ht="20" x14ac:dyDescent="0.2">
      <c r="B19" s="37" t="s">
        <v>121</v>
      </c>
      <c r="C19" s="38">
        <v>22.4</v>
      </c>
      <c r="D19" s="39">
        <v>9.08</v>
      </c>
    </row>
    <row r="20" spans="2:5" ht="10.5" x14ac:dyDescent="0.2">
      <c r="B20" s="40" t="s">
        <v>142</v>
      </c>
      <c r="C20" s="41"/>
      <c r="D20" s="30"/>
    </row>
    <row r="21" spans="2:5" ht="14" x14ac:dyDescent="0.2">
      <c r="B21" s="42" t="s">
        <v>138</v>
      </c>
      <c r="C21" s="32">
        <v>6.43</v>
      </c>
      <c r="D21" s="33">
        <v>22.43</v>
      </c>
      <c r="E21" s="43"/>
    </row>
    <row r="22" spans="2:5" ht="14" x14ac:dyDescent="0.2">
      <c r="B22" s="42" t="s">
        <v>139</v>
      </c>
      <c r="C22" s="32">
        <v>31.68</v>
      </c>
      <c r="D22" s="33">
        <v>38.25</v>
      </c>
      <c r="E22" s="43"/>
    </row>
    <row r="23" spans="2:5" ht="14" x14ac:dyDescent="0.2">
      <c r="B23" s="42" t="s">
        <v>140</v>
      </c>
      <c r="C23" s="32">
        <v>15.1</v>
      </c>
      <c r="D23" s="33">
        <v>8.1199999999999992</v>
      </c>
      <c r="E23" s="43"/>
    </row>
    <row r="24" spans="2:5" ht="14" x14ac:dyDescent="0.2">
      <c r="B24" s="44" t="s">
        <v>141</v>
      </c>
      <c r="C24" s="38">
        <v>46.79</v>
      </c>
      <c r="D24" s="39">
        <v>31.2</v>
      </c>
      <c r="E24" s="43"/>
    </row>
    <row r="27" spans="2:5" ht="147.75" customHeight="1" x14ac:dyDescent="0.2">
      <c r="B27" s="73" t="s">
        <v>156</v>
      </c>
      <c r="C27" s="73"/>
      <c r="D27" s="73"/>
    </row>
    <row r="32" spans="2:5" x14ac:dyDescent="0.2">
      <c r="B32" s="45"/>
    </row>
  </sheetData>
  <mergeCells count="1">
    <mergeCell ref="B27:D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4"/>
  <sheetViews>
    <sheetView showGridLines="0" workbookViewId="0">
      <selection activeCell="B1" sqref="B1"/>
    </sheetView>
  </sheetViews>
  <sheetFormatPr baseColWidth="10" defaultColWidth="11.453125" defaultRowHeight="10" x14ac:dyDescent="0.2"/>
  <cols>
    <col min="1" max="1" width="3.453125" style="15" customWidth="1"/>
    <col min="2" max="2" width="18.453125" style="15" customWidth="1"/>
    <col min="3" max="3" width="34.453125" style="15" customWidth="1"/>
    <col min="4" max="4" width="20.6328125" style="15" bestFit="1" customWidth="1"/>
    <col min="5" max="16384" width="11.453125" style="15"/>
  </cols>
  <sheetData>
    <row r="1" spans="2:4" ht="10.5" x14ac:dyDescent="0.25">
      <c r="B1" s="14" t="s">
        <v>159</v>
      </c>
    </row>
    <row r="2" spans="2:4" x14ac:dyDescent="0.2">
      <c r="D2" s="16" t="s">
        <v>124</v>
      </c>
    </row>
    <row r="3" spans="2:4" ht="10.5" x14ac:dyDescent="0.25">
      <c r="B3" s="17" t="s">
        <v>123</v>
      </c>
      <c r="C3" s="17" t="s">
        <v>134</v>
      </c>
      <c r="D3" s="17" t="s">
        <v>122</v>
      </c>
    </row>
    <row r="4" spans="2:4" x14ac:dyDescent="0.2">
      <c r="B4" s="18">
        <v>2013</v>
      </c>
      <c r="C4" s="19">
        <v>0.39800000000000002</v>
      </c>
      <c r="D4" s="19">
        <v>0.30099999999999999</v>
      </c>
    </row>
    <row r="5" spans="2:4" x14ac:dyDescent="0.2">
      <c r="B5" s="18">
        <v>2014</v>
      </c>
      <c r="C5" s="19">
        <v>7.5979999999999999</v>
      </c>
      <c r="D5" s="19">
        <v>6.077</v>
      </c>
    </row>
    <row r="6" spans="2:4" x14ac:dyDescent="0.2">
      <c r="B6" s="18">
        <v>2015</v>
      </c>
      <c r="C6" s="19">
        <v>32.481000000000002</v>
      </c>
      <c r="D6" s="19">
        <v>27.161000000000001</v>
      </c>
    </row>
    <row r="7" spans="2:4" x14ac:dyDescent="0.2">
      <c r="B7" s="18">
        <v>2016</v>
      </c>
      <c r="C7" s="19">
        <v>50.067</v>
      </c>
      <c r="D7" s="19">
        <v>40.694000000000003</v>
      </c>
    </row>
    <row r="8" spans="2:4" x14ac:dyDescent="0.2">
      <c r="B8" s="18">
        <v>2017</v>
      </c>
      <c r="C8" s="19">
        <v>74.494</v>
      </c>
      <c r="D8" s="19">
        <v>59.201999999999998</v>
      </c>
    </row>
    <row r="9" spans="2:4" x14ac:dyDescent="0.2">
      <c r="B9" s="18">
        <v>2018</v>
      </c>
      <c r="C9" s="19">
        <v>83.257000000000005</v>
      </c>
      <c r="D9" s="19">
        <v>66.457999999999998</v>
      </c>
    </row>
    <row r="10" spans="2:4" x14ac:dyDescent="0.2">
      <c r="B10" s="18">
        <v>2019</v>
      </c>
      <c r="C10" s="19">
        <v>88.852000000000004</v>
      </c>
      <c r="D10" s="19">
        <v>70.673000000000002</v>
      </c>
    </row>
    <row r="11" spans="2:4" x14ac:dyDescent="0.2">
      <c r="B11" s="18">
        <v>2020</v>
      </c>
      <c r="C11" s="19">
        <v>87.712999999999994</v>
      </c>
      <c r="D11" s="19">
        <v>75.337999999999994</v>
      </c>
    </row>
    <row r="12" spans="2:4" x14ac:dyDescent="0.2">
      <c r="B12" s="18">
        <v>2021</v>
      </c>
      <c r="C12" s="19">
        <v>160.45699999999999</v>
      </c>
      <c r="D12" s="20">
        <v>130.69999999999999</v>
      </c>
    </row>
    <row r="13" spans="2:4" x14ac:dyDescent="0.2">
      <c r="B13" s="18">
        <v>2022</v>
      </c>
      <c r="C13" s="19">
        <v>16.2</v>
      </c>
      <c r="D13" s="20">
        <v>11.3</v>
      </c>
    </row>
    <row r="14" spans="2:4" ht="44" customHeight="1" x14ac:dyDescent="0.2">
      <c r="B14" s="74" t="s">
        <v>158</v>
      </c>
      <c r="C14" s="75"/>
      <c r="D14" s="75"/>
    </row>
  </sheetData>
  <mergeCells count="1">
    <mergeCell ref="B14: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18"/>
  <sheetViews>
    <sheetView showGridLines="0" tabSelected="1" topLeftCell="A97" zoomScaleNormal="100" workbookViewId="0">
      <selection activeCell="F119" sqref="F119"/>
    </sheetView>
  </sheetViews>
  <sheetFormatPr baseColWidth="10" defaultColWidth="11.453125" defaultRowHeight="10" x14ac:dyDescent="0.2"/>
  <cols>
    <col min="1" max="1" width="3.453125" style="3" customWidth="1"/>
    <col min="2" max="2" width="20.36328125" style="3" customWidth="1"/>
    <col min="3" max="3" width="12.453125" style="2" customWidth="1"/>
    <col min="4" max="4" width="16.1796875" style="2" customWidth="1"/>
    <col min="5" max="5" width="18.453125" style="2" customWidth="1"/>
    <col min="6" max="6" width="24.81640625" style="2" customWidth="1"/>
    <col min="7" max="16384" width="11.453125" style="3"/>
  </cols>
  <sheetData>
    <row r="1" spans="2:8" ht="10.5" x14ac:dyDescent="0.2">
      <c r="B1" s="1" t="s">
        <v>161</v>
      </c>
    </row>
    <row r="2" spans="2:8" ht="10.5" x14ac:dyDescent="0.2">
      <c r="B2" s="1"/>
    </row>
    <row r="3" spans="2:8" ht="31.5" x14ac:dyDescent="0.2">
      <c r="B3" s="4" t="s">
        <v>104</v>
      </c>
      <c r="C3" s="5" t="s">
        <v>127</v>
      </c>
      <c r="D3" s="5" t="s">
        <v>128</v>
      </c>
      <c r="E3" s="5" t="s">
        <v>129</v>
      </c>
      <c r="F3" s="6" t="s">
        <v>130</v>
      </c>
    </row>
    <row r="4" spans="2:8" x14ac:dyDescent="0.2">
      <c r="B4" s="7" t="s">
        <v>3</v>
      </c>
      <c r="C4" s="8">
        <v>779</v>
      </c>
      <c r="D4" s="9">
        <v>66049.804420439905</v>
      </c>
      <c r="E4" s="10">
        <v>1.1794130305689889</v>
      </c>
      <c r="F4" s="8" t="s">
        <v>143</v>
      </c>
    </row>
    <row r="5" spans="2:8" x14ac:dyDescent="0.2">
      <c r="B5" s="7" t="s">
        <v>4</v>
      </c>
      <c r="C5" s="8">
        <v>2678</v>
      </c>
      <c r="D5" s="9">
        <v>56522.402785731567</v>
      </c>
      <c r="E5" s="10">
        <v>4.7379443689821876</v>
      </c>
      <c r="F5" s="8" t="s">
        <v>144</v>
      </c>
    </row>
    <row r="6" spans="2:8" x14ac:dyDescent="0.2">
      <c r="B6" s="7" t="s">
        <v>5</v>
      </c>
      <c r="C6" s="8">
        <v>851</v>
      </c>
      <c r="D6" s="9">
        <v>31703.929311663509</v>
      </c>
      <c r="E6" s="10">
        <v>2.684209870752289</v>
      </c>
      <c r="F6" s="8" t="s">
        <v>145</v>
      </c>
    </row>
    <row r="7" spans="2:8" x14ac:dyDescent="0.2">
      <c r="B7" s="7" t="s">
        <v>6</v>
      </c>
      <c r="C7" s="8">
        <v>189</v>
      </c>
      <c r="D7" s="9">
        <v>14289.153716971399</v>
      </c>
      <c r="E7" s="10">
        <v>1.322681550941134</v>
      </c>
      <c r="F7" s="8" t="s">
        <v>143</v>
      </c>
    </row>
    <row r="8" spans="2:8" x14ac:dyDescent="0.2">
      <c r="B8" s="7" t="s">
        <v>7</v>
      </c>
      <c r="C8" s="8">
        <v>287</v>
      </c>
      <c r="D8" s="9">
        <v>12379.10949920251</v>
      </c>
      <c r="E8" s="10">
        <v>2.3184220158848192</v>
      </c>
      <c r="F8" s="8" t="s">
        <v>137</v>
      </c>
    </row>
    <row r="9" spans="2:8" x14ac:dyDescent="0.2">
      <c r="B9" s="7" t="s">
        <v>8</v>
      </c>
      <c r="C9" s="8">
        <v>2317</v>
      </c>
      <c r="D9" s="9">
        <v>112522.7153726415</v>
      </c>
      <c r="E9" s="10">
        <v>2.0591397855328948</v>
      </c>
      <c r="F9" s="8" t="s">
        <v>137</v>
      </c>
    </row>
    <row r="10" spans="2:8" x14ac:dyDescent="0.2">
      <c r="B10" s="7" t="s">
        <v>9</v>
      </c>
      <c r="C10" s="8">
        <v>480</v>
      </c>
      <c r="D10" s="9">
        <v>29016.380092151361</v>
      </c>
      <c r="E10" s="10">
        <v>1.6542380492521711</v>
      </c>
      <c r="F10" s="8" t="s">
        <v>146</v>
      </c>
    </row>
    <row r="11" spans="2:8" x14ac:dyDescent="0.2">
      <c r="B11" s="7" t="s">
        <v>10</v>
      </c>
      <c r="C11" s="8">
        <v>776</v>
      </c>
      <c r="D11" s="9">
        <v>27351.600231384491</v>
      </c>
      <c r="E11" s="10">
        <v>2.8371283341205822</v>
      </c>
      <c r="F11" s="8" t="s">
        <v>145</v>
      </c>
    </row>
    <row r="12" spans="2:8" x14ac:dyDescent="0.2">
      <c r="B12" s="7" t="s">
        <v>11</v>
      </c>
      <c r="C12" s="8">
        <v>443</v>
      </c>
      <c r="D12" s="9">
        <v>13519.81857896588</v>
      </c>
      <c r="E12" s="10">
        <v>3.2766711876535011</v>
      </c>
      <c r="F12" s="8" t="s">
        <v>145</v>
      </c>
    </row>
    <row r="13" spans="2:8" ht="14.5" x14ac:dyDescent="0.35">
      <c r="B13" s="7" t="s">
        <v>12</v>
      </c>
      <c r="C13" s="8">
        <v>669</v>
      </c>
      <c r="D13" s="9">
        <v>35258.531468177403</v>
      </c>
      <c r="E13" s="10">
        <v>1.8974131143374651</v>
      </c>
      <c r="F13" s="8" t="s">
        <v>146</v>
      </c>
      <c r="G13"/>
      <c r="H13"/>
    </row>
    <row r="14" spans="2:8" x14ac:dyDescent="0.2">
      <c r="B14" s="7" t="s">
        <v>13</v>
      </c>
      <c r="C14" s="8">
        <v>1381</v>
      </c>
      <c r="D14" s="9">
        <v>34348.336014187757</v>
      </c>
      <c r="E14" s="10">
        <v>4.020573222031981</v>
      </c>
      <c r="F14" s="8" t="s">
        <v>144</v>
      </c>
    </row>
    <row r="15" spans="2:8" x14ac:dyDescent="0.2">
      <c r="B15" s="7" t="s">
        <v>14</v>
      </c>
      <c r="C15" s="8">
        <v>551</v>
      </c>
      <c r="D15" s="9">
        <v>25024.47981574406</v>
      </c>
      <c r="E15" s="10">
        <v>2.20184397061209</v>
      </c>
      <c r="F15" s="8" t="s">
        <v>137</v>
      </c>
    </row>
    <row r="16" spans="2:8" x14ac:dyDescent="0.2">
      <c r="B16" s="7" t="s">
        <v>15</v>
      </c>
      <c r="C16" s="8">
        <v>4664</v>
      </c>
      <c r="D16" s="9">
        <v>355898.98020421702</v>
      </c>
      <c r="E16" s="10">
        <v>1.310484227103929</v>
      </c>
      <c r="F16" s="8" t="s">
        <v>143</v>
      </c>
    </row>
    <row r="17" spans="2:6" x14ac:dyDescent="0.2">
      <c r="B17" s="7" t="s">
        <v>16</v>
      </c>
      <c r="C17" s="8">
        <v>1688</v>
      </c>
      <c r="D17" s="9">
        <v>86926.468190999774</v>
      </c>
      <c r="E17" s="10">
        <v>1.941871141354818</v>
      </c>
      <c r="F17" s="8" t="s">
        <v>137</v>
      </c>
    </row>
    <row r="18" spans="2:6" x14ac:dyDescent="0.2">
      <c r="B18" s="7" t="s">
        <v>17</v>
      </c>
      <c r="C18" s="8">
        <v>205</v>
      </c>
      <c r="D18" s="9">
        <v>12018.78254940427</v>
      </c>
      <c r="E18" s="10">
        <v>1.7056636074188829</v>
      </c>
      <c r="F18" s="8" t="s">
        <v>146</v>
      </c>
    </row>
    <row r="19" spans="2:6" x14ac:dyDescent="0.2">
      <c r="B19" s="7" t="s">
        <v>18</v>
      </c>
      <c r="C19" s="8">
        <v>674</v>
      </c>
      <c r="D19" s="9">
        <v>33928.409331620671</v>
      </c>
      <c r="E19" s="10">
        <v>1.986535806651696</v>
      </c>
      <c r="F19" s="8" t="s">
        <v>137</v>
      </c>
    </row>
    <row r="20" spans="2:6" x14ac:dyDescent="0.2">
      <c r="B20" s="7" t="s">
        <v>19</v>
      </c>
      <c r="C20" s="8">
        <v>1143</v>
      </c>
      <c r="D20" s="9">
        <v>61131.817834760157</v>
      </c>
      <c r="E20" s="10">
        <v>1.8697301020714601</v>
      </c>
      <c r="F20" s="8" t="s">
        <v>146</v>
      </c>
    </row>
    <row r="21" spans="2:6" x14ac:dyDescent="0.2">
      <c r="B21" s="7" t="s">
        <v>20</v>
      </c>
      <c r="C21" s="8">
        <v>935</v>
      </c>
      <c r="D21" s="9">
        <v>28525.263103084118</v>
      </c>
      <c r="E21" s="10">
        <v>3.2777962349413312</v>
      </c>
      <c r="F21" s="8" t="s">
        <v>145</v>
      </c>
    </row>
    <row r="22" spans="2:6" x14ac:dyDescent="0.2">
      <c r="B22" s="7" t="s">
        <v>21</v>
      </c>
      <c r="C22" s="8">
        <v>630</v>
      </c>
      <c r="D22" s="9">
        <v>22517.779013173731</v>
      </c>
      <c r="E22" s="10">
        <v>2.797789247471639</v>
      </c>
      <c r="F22" s="8" t="s">
        <v>145</v>
      </c>
    </row>
    <row r="23" spans="2:6" x14ac:dyDescent="0.2">
      <c r="B23" s="7" t="s">
        <v>22</v>
      </c>
      <c r="C23" s="8">
        <v>771</v>
      </c>
      <c r="D23" s="9">
        <v>71871.112924955654</v>
      </c>
      <c r="E23" s="10">
        <v>1.0727536678123251</v>
      </c>
      <c r="F23" s="8" t="s">
        <v>143</v>
      </c>
    </row>
    <row r="24" spans="2:6" x14ac:dyDescent="0.2">
      <c r="B24" s="7" t="s">
        <v>23</v>
      </c>
      <c r="C24" s="8">
        <v>891</v>
      </c>
      <c r="D24" s="9">
        <v>55125.975381975622</v>
      </c>
      <c r="E24" s="10">
        <v>1.6162979318300239</v>
      </c>
      <c r="F24" s="8" t="s">
        <v>146</v>
      </c>
    </row>
    <row r="25" spans="2:6" x14ac:dyDescent="0.2">
      <c r="B25" s="7" t="s">
        <v>24</v>
      </c>
      <c r="C25" s="8">
        <v>273</v>
      </c>
      <c r="D25" s="9">
        <v>9376.2979646022286</v>
      </c>
      <c r="E25" s="10">
        <v>2.9115968906986569</v>
      </c>
      <c r="F25" s="8" t="s">
        <v>145</v>
      </c>
    </row>
    <row r="26" spans="2:6" x14ac:dyDescent="0.2">
      <c r="B26" s="7" t="s">
        <v>25</v>
      </c>
      <c r="C26" s="8">
        <v>898</v>
      </c>
      <c r="D26" s="9">
        <v>34500.837930710499</v>
      </c>
      <c r="E26" s="10">
        <v>2.6028353334591219</v>
      </c>
      <c r="F26" s="8" t="s">
        <v>145</v>
      </c>
    </row>
    <row r="27" spans="2:6" x14ac:dyDescent="0.2">
      <c r="B27" s="7" t="s">
        <v>26</v>
      </c>
      <c r="C27" s="8">
        <v>810</v>
      </c>
      <c r="D27" s="9">
        <v>67984.462371680871</v>
      </c>
      <c r="E27" s="10">
        <v>1.191448710106161</v>
      </c>
      <c r="F27" s="8" t="s">
        <v>143</v>
      </c>
    </row>
    <row r="28" spans="2:6" x14ac:dyDescent="0.2">
      <c r="B28" s="7" t="s">
        <v>27</v>
      </c>
      <c r="C28" s="8">
        <v>1118</v>
      </c>
      <c r="D28" s="9">
        <v>51183.97755602796</v>
      </c>
      <c r="E28" s="10">
        <v>2.1842772941516588</v>
      </c>
      <c r="F28" s="8" t="s">
        <v>137</v>
      </c>
    </row>
    <row r="29" spans="2:6" x14ac:dyDescent="0.2">
      <c r="B29" s="7" t="s">
        <v>28</v>
      </c>
      <c r="C29" s="8">
        <v>1963</v>
      </c>
      <c r="D29" s="9">
        <v>60077.92527614702</v>
      </c>
      <c r="E29" s="10">
        <v>3.267423085895707</v>
      </c>
      <c r="F29" s="8" t="s">
        <v>145</v>
      </c>
    </row>
    <row r="30" spans="2:6" x14ac:dyDescent="0.2">
      <c r="B30" s="7" t="s">
        <v>29</v>
      </c>
      <c r="C30" s="8">
        <v>1017</v>
      </c>
      <c r="D30" s="9">
        <v>42382.995650098463</v>
      </c>
      <c r="E30" s="10">
        <v>2.3995472344523558</v>
      </c>
      <c r="F30" s="8" t="s">
        <v>137</v>
      </c>
    </row>
    <row r="31" spans="2:6" x14ac:dyDescent="0.2">
      <c r="B31" s="7" t="s">
        <v>30</v>
      </c>
      <c r="C31" s="8">
        <v>1523</v>
      </c>
      <c r="D31" s="9">
        <v>99559.235783360913</v>
      </c>
      <c r="E31" s="10">
        <v>1.5297425578014889</v>
      </c>
      <c r="F31" s="8" t="s">
        <v>146</v>
      </c>
    </row>
    <row r="32" spans="2:6" x14ac:dyDescent="0.2">
      <c r="B32" s="7" t="s">
        <v>31</v>
      </c>
      <c r="C32" s="8">
        <v>351</v>
      </c>
      <c r="D32" s="9">
        <v>13462.997173942749</v>
      </c>
      <c r="E32" s="10">
        <v>2.6071460571896332</v>
      </c>
      <c r="F32" s="8" t="s">
        <v>145</v>
      </c>
    </row>
    <row r="33" spans="2:6" x14ac:dyDescent="0.2">
      <c r="B33" s="7" t="s">
        <v>32</v>
      </c>
      <c r="C33" s="8">
        <v>365</v>
      </c>
      <c r="D33" s="9">
        <v>19002.803057233781</v>
      </c>
      <c r="E33" s="10">
        <v>1.920769261780334</v>
      </c>
      <c r="F33" s="8" t="s">
        <v>137</v>
      </c>
    </row>
    <row r="34" spans="2:6" x14ac:dyDescent="0.2">
      <c r="B34" s="7" t="s">
        <v>33</v>
      </c>
      <c r="C34" s="8">
        <v>2734</v>
      </c>
      <c r="D34" s="9">
        <v>78132.073727101262</v>
      </c>
      <c r="E34" s="10">
        <v>3.4992031691738799</v>
      </c>
      <c r="F34" s="8" t="s">
        <v>144</v>
      </c>
    </row>
    <row r="35" spans="2:6" x14ac:dyDescent="0.2">
      <c r="B35" s="7" t="s">
        <v>34</v>
      </c>
      <c r="C35" s="8">
        <v>4731</v>
      </c>
      <c r="D35" s="9">
        <v>202901.88481034091</v>
      </c>
      <c r="E35" s="10">
        <v>2.3316688282231688</v>
      </c>
      <c r="F35" s="8" t="s">
        <v>137</v>
      </c>
    </row>
    <row r="36" spans="2:6" x14ac:dyDescent="0.2">
      <c r="B36" s="7" t="s">
        <v>35</v>
      </c>
      <c r="C36" s="8">
        <v>485</v>
      </c>
      <c r="D36" s="9">
        <v>15738.20623995919</v>
      </c>
      <c r="E36" s="10">
        <v>3.081672667172124</v>
      </c>
      <c r="F36" s="8" t="s">
        <v>145</v>
      </c>
    </row>
    <row r="37" spans="2:6" x14ac:dyDescent="0.2">
      <c r="B37" s="7" t="s">
        <v>36</v>
      </c>
      <c r="C37" s="8">
        <v>3770</v>
      </c>
      <c r="D37" s="9">
        <v>209434.40770956609</v>
      </c>
      <c r="E37" s="10">
        <v>1.8000862614838631</v>
      </c>
      <c r="F37" s="8" t="s">
        <v>146</v>
      </c>
    </row>
    <row r="38" spans="2:6" x14ac:dyDescent="0.2">
      <c r="B38" s="7" t="s">
        <v>37</v>
      </c>
      <c r="C38" s="8">
        <v>4771</v>
      </c>
      <c r="D38" s="9">
        <v>151808.22599896599</v>
      </c>
      <c r="E38" s="10">
        <v>3.142780945238433</v>
      </c>
      <c r="F38" s="8" t="s">
        <v>145</v>
      </c>
    </row>
    <row r="39" spans="2:6" x14ac:dyDescent="0.2">
      <c r="B39" s="7" t="s">
        <v>38</v>
      </c>
      <c r="C39" s="8">
        <v>1716</v>
      </c>
      <c r="D39" s="9">
        <v>145003.49514165701</v>
      </c>
      <c r="E39" s="10">
        <v>1.183419750209195</v>
      </c>
      <c r="F39" s="8" t="s">
        <v>143</v>
      </c>
    </row>
    <row r="40" spans="2:6" x14ac:dyDescent="0.2">
      <c r="B40" s="7" t="s">
        <v>39</v>
      </c>
      <c r="C40" s="8">
        <v>567</v>
      </c>
      <c r="D40" s="9">
        <v>19618.335114952439</v>
      </c>
      <c r="E40" s="10">
        <v>2.8901535052678939</v>
      </c>
      <c r="F40" s="8" t="s">
        <v>145</v>
      </c>
    </row>
    <row r="41" spans="2:6" x14ac:dyDescent="0.2">
      <c r="B41" s="7" t="s">
        <v>40</v>
      </c>
      <c r="C41" s="8">
        <v>911</v>
      </c>
      <c r="D41" s="9">
        <v>74179.574492488246</v>
      </c>
      <c r="E41" s="10">
        <v>1.228100870398295</v>
      </c>
      <c r="F41" s="8" t="s">
        <v>143</v>
      </c>
    </row>
    <row r="42" spans="2:6" x14ac:dyDescent="0.2">
      <c r="B42" s="7" t="s">
        <v>41</v>
      </c>
      <c r="C42" s="8">
        <v>1657</v>
      </c>
      <c r="D42" s="9">
        <v>156341.57698539371</v>
      </c>
      <c r="E42" s="10">
        <v>1.059858824473036</v>
      </c>
      <c r="F42" s="8" t="s">
        <v>143</v>
      </c>
    </row>
    <row r="43" spans="2:6" x14ac:dyDescent="0.2">
      <c r="B43" s="7" t="s">
        <v>42</v>
      </c>
      <c r="C43" s="8">
        <v>289</v>
      </c>
      <c r="D43" s="9">
        <v>24972.888461340011</v>
      </c>
      <c r="E43" s="10">
        <v>1.1572549985453009</v>
      </c>
      <c r="F43" s="8" t="s">
        <v>143</v>
      </c>
    </row>
    <row r="44" spans="2:6" x14ac:dyDescent="0.2">
      <c r="B44" s="7" t="s">
        <v>43</v>
      </c>
      <c r="C44" s="8">
        <v>353</v>
      </c>
      <c r="D44" s="9">
        <v>35484.888858344908</v>
      </c>
      <c r="E44" s="10">
        <v>0.9947896452745566</v>
      </c>
      <c r="F44" s="8" t="s">
        <v>143</v>
      </c>
    </row>
    <row r="45" spans="2:6" x14ac:dyDescent="0.2">
      <c r="B45" s="7" t="s">
        <v>44</v>
      </c>
      <c r="C45" s="8">
        <v>723</v>
      </c>
      <c r="D45" s="9">
        <v>30242.816538675041</v>
      </c>
      <c r="E45" s="10">
        <v>2.390650351879148</v>
      </c>
      <c r="F45" s="8" t="s">
        <v>137</v>
      </c>
    </row>
    <row r="46" spans="2:6" x14ac:dyDescent="0.2">
      <c r="B46" s="7" t="s">
        <v>45</v>
      </c>
      <c r="C46" s="8">
        <v>1413</v>
      </c>
      <c r="D46" s="9">
        <v>87912.545109941711</v>
      </c>
      <c r="E46" s="10">
        <v>1.607279141142973</v>
      </c>
      <c r="F46" s="8" t="s">
        <v>146</v>
      </c>
    </row>
    <row r="47" spans="2:6" x14ac:dyDescent="0.2">
      <c r="B47" s="7" t="s">
        <v>46</v>
      </c>
      <c r="C47" s="8">
        <v>416</v>
      </c>
      <c r="D47" s="9">
        <v>21290.123917081939</v>
      </c>
      <c r="E47" s="10">
        <v>1.9539576266450289</v>
      </c>
      <c r="F47" s="8" t="s">
        <v>137</v>
      </c>
    </row>
    <row r="48" spans="2:6" x14ac:dyDescent="0.2">
      <c r="B48" s="7" t="s">
        <v>47</v>
      </c>
      <c r="C48" s="8">
        <v>1747</v>
      </c>
      <c r="D48" s="9">
        <v>174873.78108798969</v>
      </c>
      <c r="E48" s="10">
        <v>0.99900624846727459</v>
      </c>
      <c r="F48" s="8" t="s">
        <v>143</v>
      </c>
    </row>
    <row r="49" spans="2:6" x14ac:dyDescent="0.2">
      <c r="B49" s="7" t="s">
        <v>48</v>
      </c>
      <c r="C49" s="8">
        <v>1124</v>
      </c>
      <c r="D49" s="9">
        <v>76622.592593662339</v>
      </c>
      <c r="E49" s="10">
        <v>1.4669302642377171</v>
      </c>
      <c r="F49" s="8" t="s">
        <v>146</v>
      </c>
    </row>
    <row r="50" spans="2:6" x14ac:dyDescent="0.2">
      <c r="B50" s="7" t="s">
        <v>49</v>
      </c>
      <c r="C50" s="8">
        <v>554</v>
      </c>
      <c r="D50" s="9">
        <v>13902.156567617059</v>
      </c>
      <c r="E50" s="10">
        <v>3.9849932440730669</v>
      </c>
      <c r="F50" s="8" t="s">
        <v>144</v>
      </c>
    </row>
    <row r="51" spans="2:6" x14ac:dyDescent="0.2">
      <c r="B51" s="7" t="s">
        <v>50</v>
      </c>
      <c r="C51" s="8">
        <v>713</v>
      </c>
      <c r="D51" s="9">
        <v>30949.247879147912</v>
      </c>
      <c r="E51" s="10">
        <v>2.3037716547560581</v>
      </c>
      <c r="F51" s="8" t="s">
        <v>137</v>
      </c>
    </row>
    <row r="52" spans="2:6" x14ac:dyDescent="0.2">
      <c r="B52" s="7" t="s">
        <v>51</v>
      </c>
      <c r="C52" s="8">
        <v>122</v>
      </c>
      <c r="D52" s="9">
        <v>7394.2337882085567</v>
      </c>
      <c r="E52" s="10">
        <v>1.649934306845303</v>
      </c>
      <c r="F52" s="8" t="s">
        <v>146</v>
      </c>
    </row>
    <row r="53" spans="2:6" x14ac:dyDescent="0.2">
      <c r="B53" s="7" t="s">
        <v>52</v>
      </c>
      <c r="C53" s="8">
        <v>1165</v>
      </c>
      <c r="D53" s="9">
        <v>101729.10849434631</v>
      </c>
      <c r="E53" s="10">
        <v>1.1451982792759321</v>
      </c>
      <c r="F53" s="8" t="s">
        <v>143</v>
      </c>
    </row>
    <row r="54" spans="2:6" x14ac:dyDescent="0.2">
      <c r="B54" s="7" t="s">
        <v>53</v>
      </c>
      <c r="C54" s="8">
        <v>1265</v>
      </c>
      <c r="D54" s="9">
        <v>47172.755478838553</v>
      </c>
      <c r="E54" s="10">
        <v>2.681632622812276</v>
      </c>
      <c r="F54" s="8" t="s">
        <v>145</v>
      </c>
    </row>
    <row r="55" spans="2:6" x14ac:dyDescent="0.2">
      <c r="B55" s="7" t="s">
        <v>54</v>
      </c>
      <c r="C55" s="8">
        <v>1530</v>
      </c>
      <c r="D55" s="9">
        <v>74218.044421951956</v>
      </c>
      <c r="E55" s="10">
        <v>2.0614932822825249</v>
      </c>
      <c r="F55" s="8" t="s">
        <v>137</v>
      </c>
    </row>
    <row r="56" spans="2:6" x14ac:dyDescent="0.2">
      <c r="B56" s="7" t="s">
        <v>55</v>
      </c>
      <c r="C56" s="8">
        <v>405</v>
      </c>
      <c r="D56" s="9">
        <v>16663.862945208472</v>
      </c>
      <c r="E56" s="10">
        <v>2.4304088513669262</v>
      </c>
      <c r="F56" s="8" t="s">
        <v>145</v>
      </c>
    </row>
    <row r="57" spans="2:6" x14ac:dyDescent="0.2">
      <c r="B57" s="7" t="s">
        <v>56</v>
      </c>
      <c r="C57" s="8">
        <v>343</v>
      </c>
      <c r="D57" s="9">
        <v>31913.6798960616</v>
      </c>
      <c r="E57" s="10">
        <v>1.074774206914098</v>
      </c>
      <c r="F57" s="8" t="s">
        <v>143</v>
      </c>
    </row>
    <row r="58" spans="2:6" x14ac:dyDescent="0.2">
      <c r="B58" s="7" t="s">
        <v>57</v>
      </c>
      <c r="C58" s="8">
        <v>1510</v>
      </c>
      <c r="D58" s="9">
        <v>101478.37335259411</v>
      </c>
      <c r="E58" s="10">
        <v>1.4880017782246009</v>
      </c>
      <c r="F58" s="8" t="s">
        <v>146</v>
      </c>
    </row>
    <row r="59" spans="2:6" x14ac:dyDescent="0.2">
      <c r="B59" s="7" t="s">
        <v>58</v>
      </c>
      <c r="C59" s="8">
        <v>440</v>
      </c>
      <c r="D59" s="9">
        <v>18262.363192649649</v>
      </c>
      <c r="E59" s="10">
        <v>2.40932674133375</v>
      </c>
      <c r="F59" s="8" t="s">
        <v>145</v>
      </c>
    </row>
    <row r="60" spans="2:6" x14ac:dyDescent="0.2">
      <c r="B60" s="7" t="s">
        <v>59</v>
      </c>
      <c r="C60" s="8">
        <v>1181</v>
      </c>
      <c r="D60" s="9">
        <v>72344.071977723012</v>
      </c>
      <c r="E60" s="10">
        <v>1.6324765356913651</v>
      </c>
      <c r="F60" s="8" t="s">
        <v>146</v>
      </c>
    </row>
    <row r="61" spans="2:6" x14ac:dyDescent="0.2">
      <c r="B61" s="7" t="s">
        <v>60</v>
      </c>
      <c r="C61" s="8">
        <v>2186</v>
      </c>
      <c r="D61" s="9">
        <v>113849.2263114305</v>
      </c>
      <c r="E61" s="10">
        <v>1.920083316174916</v>
      </c>
      <c r="F61" s="8" t="s">
        <v>137</v>
      </c>
    </row>
    <row r="62" spans="2:6" x14ac:dyDescent="0.2">
      <c r="B62" s="7" t="s">
        <v>61</v>
      </c>
      <c r="C62" s="8">
        <v>625</v>
      </c>
      <c r="D62" s="9">
        <v>17942.000657959019</v>
      </c>
      <c r="E62" s="10">
        <v>3.4834465337217111</v>
      </c>
      <c r="F62" s="8" t="s">
        <v>144</v>
      </c>
    </row>
    <row r="63" spans="2:6" x14ac:dyDescent="0.2">
      <c r="B63" s="7" t="s">
        <v>62</v>
      </c>
      <c r="C63" s="8">
        <v>12262</v>
      </c>
      <c r="D63" s="9">
        <v>353309.1071293967</v>
      </c>
      <c r="E63" s="10">
        <v>3.4706153202864201</v>
      </c>
      <c r="F63" s="8" t="s">
        <v>144</v>
      </c>
    </row>
    <row r="64" spans="2:6" x14ac:dyDescent="0.2">
      <c r="B64" s="7" t="s">
        <v>63</v>
      </c>
      <c r="C64" s="8">
        <v>1992</v>
      </c>
      <c r="D64" s="9">
        <v>92319.027970778348</v>
      </c>
      <c r="E64" s="10">
        <v>2.1577350236297179</v>
      </c>
      <c r="F64" s="8" t="s">
        <v>137</v>
      </c>
    </row>
    <row r="65" spans="2:6" x14ac:dyDescent="0.2">
      <c r="B65" s="7" t="s">
        <v>64</v>
      </c>
      <c r="C65" s="8">
        <v>924</v>
      </c>
      <c r="D65" s="9">
        <v>27385.682354290089</v>
      </c>
      <c r="E65" s="10">
        <v>3.3740258433080501</v>
      </c>
      <c r="F65" s="8" t="s">
        <v>144</v>
      </c>
    </row>
    <row r="66" spans="2:6" x14ac:dyDescent="0.2">
      <c r="B66" s="7" t="s">
        <v>65</v>
      </c>
      <c r="C66" s="8">
        <v>5583</v>
      </c>
      <c r="D66" s="9">
        <v>170051.0568669757</v>
      </c>
      <c r="E66" s="10">
        <v>3.2831316093303449</v>
      </c>
      <c r="F66" s="8" t="s">
        <v>145</v>
      </c>
    </row>
    <row r="67" spans="2:6" x14ac:dyDescent="0.2">
      <c r="B67" s="7" t="s">
        <v>66</v>
      </c>
      <c r="C67" s="8">
        <v>1318</v>
      </c>
      <c r="D67" s="9">
        <v>81543.892546815419</v>
      </c>
      <c r="E67" s="10">
        <v>1.616307437424966</v>
      </c>
      <c r="F67" s="8" t="s">
        <v>146</v>
      </c>
    </row>
    <row r="68" spans="2:6" x14ac:dyDescent="0.2">
      <c r="B68" s="7" t="s">
        <v>67</v>
      </c>
      <c r="C68" s="8">
        <v>986</v>
      </c>
      <c r="D68" s="9">
        <v>68387.839346971188</v>
      </c>
      <c r="E68" s="10">
        <v>1.4417767974763029</v>
      </c>
      <c r="F68" s="8" t="s">
        <v>146</v>
      </c>
    </row>
    <row r="69" spans="2:6" x14ac:dyDescent="0.2">
      <c r="B69" s="7" t="s">
        <v>68</v>
      </c>
      <c r="C69" s="8">
        <v>1114</v>
      </c>
      <c r="D69" s="9">
        <v>22627.136505116181</v>
      </c>
      <c r="E69" s="10">
        <v>4.9232919938769779</v>
      </c>
      <c r="F69" s="8" t="s">
        <v>144</v>
      </c>
    </row>
    <row r="70" spans="2:6" x14ac:dyDescent="0.2">
      <c r="B70" s="7" t="s">
        <v>69</v>
      </c>
      <c r="C70" s="8">
        <v>2073</v>
      </c>
      <c r="D70" s="9">
        <v>46834.735108820649</v>
      </c>
      <c r="E70" s="10">
        <v>4.4262020382593779</v>
      </c>
      <c r="F70" s="8" t="s">
        <v>144</v>
      </c>
    </row>
    <row r="71" spans="2:6" x14ac:dyDescent="0.2">
      <c r="B71" s="7" t="s">
        <v>70</v>
      </c>
      <c r="C71" s="8">
        <v>1426</v>
      </c>
      <c r="D71" s="9">
        <v>146682.6754797028</v>
      </c>
      <c r="E71" s="10">
        <v>0.97216661431657803</v>
      </c>
      <c r="F71" s="8" t="s">
        <v>143</v>
      </c>
    </row>
    <row r="72" spans="2:6" x14ac:dyDescent="0.2">
      <c r="B72" s="7" t="s">
        <v>71</v>
      </c>
      <c r="C72" s="8">
        <v>1159</v>
      </c>
      <c r="D72" s="9">
        <v>80753.619508244985</v>
      </c>
      <c r="E72" s="10">
        <v>1.435229785436015</v>
      </c>
      <c r="F72" s="8" t="s">
        <v>146</v>
      </c>
    </row>
    <row r="73" spans="2:6" x14ac:dyDescent="0.2">
      <c r="B73" s="7" t="s">
        <v>72</v>
      </c>
      <c r="C73" s="8">
        <v>3833</v>
      </c>
      <c r="D73" s="9">
        <v>376227.40723527758</v>
      </c>
      <c r="E73" s="10">
        <v>1.0187987175540869</v>
      </c>
      <c r="F73" s="8" t="s">
        <v>143</v>
      </c>
    </row>
    <row r="74" spans="2:6" x14ac:dyDescent="0.2">
      <c r="B74" s="7" t="s">
        <v>73</v>
      </c>
      <c r="C74" s="8">
        <v>812</v>
      </c>
      <c r="D74" s="9">
        <v>22026.10578374414</v>
      </c>
      <c r="E74" s="10">
        <v>3.6865345511927852</v>
      </c>
      <c r="F74" s="8" t="s">
        <v>144</v>
      </c>
    </row>
    <row r="75" spans="2:6" x14ac:dyDescent="0.2">
      <c r="B75" s="7" t="s">
        <v>74</v>
      </c>
      <c r="C75" s="8">
        <v>1009</v>
      </c>
      <c r="D75" s="9">
        <v>50538.614469138513</v>
      </c>
      <c r="E75" s="10">
        <v>1.9964931975255229</v>
      </c>
      <c r="F75" s="8" t="s">
        <v>137</v>
      </c>
    </row>
    <row r="76" spans="2:6" x14ac:dyDescent="0.2">
      <c r="B76" s="7" t="s">
        <v>75</v>
      </c>
      <c r="C76" s="8">
        <v>1156</v>
      </c>
      <c r="D76" s="9">
        <v>62455.267402594691</v>
      </c>
      <c r="E76" s="10">
        <v>1.8509247467443779</v>
      </c>
      <c r="F76" s="8" t="s">
        <v>146</v>
      </c>
    </row>
    <row r="77" spans="2:6" x14ac:dyDescent="0.2">
      <c r="B77" s="7" t="s">
        <v>76</v>
      </c>
      <c r="C77" s="8">
        <v>936</v>
      </c>
      <c r="D77" s="9">
        <v>46229.781527542</v>
      </c>
      <c r="E77" s="10">
        <v>2.0246688802592878</v>
      </c>
      <c r="F77" s="8" t="s">
        <v>137</v>
      </c>
    </row>
    <row r="78" spans="2:6" x14ac:dyDescent="0.2">
      <c r="B78" s="7" t="s">
        <v>77</v>
      </c>
      <c r="C78" s="8">
        <v>966</v>
      </c>
      <c r="D78" s="9">
        <v>84539.389009120714</v>
      </c>
      <c r="E78" s="10">
        <v>1.142662623094876</v>
      </c>
      <c r="F78" s="8" t="s">
        <v>143</v>
      </c>
    </row>
    <row r="79" spans="2:6" x14ac:dyDescent="0.2">
      <c r="B79" s="7" t="s">
        <v>78</v>
      </c>
      <c r="C79" s="8">
        <v>2406</v>
      </c>
      <c r="D79" s="9">
        <v>626582.55434153439</v>
      </c>
      <c r="E79" s="10">
        <v>0.383987709732587</v>
      </c>
      <c r="F79" s="8" t="s">
        <v>143</v>
      </c>
    </row>
    <row r="80" spans="2:6" x14ac:dyDescent="0.2">
      <c r="B80" s="7" t="s">
        <v>79</v>
      </c>
      <c r="C80" s="8">
        <v>5908</v>
      </c>
      <c r="D80" s="9">
        <v>154957.4313887278</v>
      </c>
      <c r="E80" s="10">
        <v>3.812659997686159</v>
      </c>
      <c r="F80" s="8" t="s">
        <v>144</v>
      </c>
    </row>
    <row r="81" spans="2:6" x14ac:dyDescent="0.2">
      <c r="B81" s="7" t="s">
        <v>80</v>
      </c>
      <c r="C81" s="8">
        <v>2389</v>
      </c>
      <c r="D81" s="9">
        <v>173770.36920483771</v>
      </c>
      <c r="E81" s="10">
        <v>1.374802856742444</v>
      </c>
      <c r="F81" s="8" t="s">
        <v>143</v>
      </c>
    </row>
    <row r="82" spans="2:6" x14ac:dyDescent="0.2">
      <c r="B82" s="7" t="s">
        <v>81</v>
      </c>
      <c r="C82" s="8">
        <v>1716</v>
      </c>
      <c r="D82" s="9">
        <v>169479.354985404</v>
      </c>
      <c r="E82" s="10">
        <v>1.0125127040681661</v>
      </c>
      <c r="F82" s="8" t="s">
        <v>143</v>
      </c>
    </row>
    <row r="83" spans="2:6" x14ac:dyDescent="0.2">
      <c r="B83" s="7" t="s">
        <v>82</v>
      </c>
      <c r="C83" s="8">
        <v>800</v>
      </c>
      <c r="D83" s="9">
        <v>35275.578946805057</v>
      </c>
      <c r="E83" s="10">
        <v>2.267857888899246</v>
      </c>
      <c r="F83" s="8" t="s">
        <v>137</v>
      </c>
    </row>
    <row r="84" spans="2:6" x14ac:dyDescent="0.2">
      <c r="B84" s="7" t="s">
        <v>83</v>
      </c>
      <c r="C84" s="8">
        <v>1009</v>
      </c>
      <c r="D84" s="9">
        <v>73730.059972379109</v>
      </c>
      <c r="E84" s="10">
        <v>1.368505600535241</v>
      </c>
      <c r="F84" s="8" t="s">
        <v>143</v>
      </c>
    </row>
    <row r="85" spans="2:6" x14ac:dyDescent="0.2">
      <c r="B85" s="7" t="s">
        <v>84</v>
      </c>
      <c r="C85" s="8">
        <v>1375</v>
      </c>
      <c r="D85" s="9">
        <v>37574.629898522107</v>
      </c>
      <c r="E85" s="10">
        <v>3.6593840144625931</v>
      </c>
      <c r="F85" s="8" t="s">
        <v>144</v>
      </c>
    </row>
    <row r="86" spans="2:6" x14ac:dyDescent="0.2">
      <c r="B86" s="7" t="s">
        <v>85</v>
      </c>
      <c r="C86" s="8">
        <v>738</v>
      </c>
      <c r="D86" s="9">
        <v>24612.651150411999</v>
      </c>
      <c r="E86" s="10">
        <v>2.9984579698056879</v>
      </c>
      <c r="F86" s="8" t="s">
        <v>145</v>
      </c>
    </row>
    <row r="87" spans="2:6" x14ac:dyDescent="0.2">
      <c r="B87" s="7" t="s">
        <v>86</v>
      </c>
      <c r="C87" s="8">
        <v>3031</v>
      </c>
      <c r="D87" s="9">
        <v>102983.60419171469</v>
      </c>
      <c r="E87" s="10">
        <v>2.9431869507669188</v>
      </c>
      <c r="F87" s="8" t="s">
        <v>145</v>
      </c>
    </row>
    <row r="88" spans="2:6" x14ac:dyDescent="0.2">
      <c r="B88" s="7" t="s">
        <v>87</v>
      </c>
      <c r="C88" s="8">
        <v>2134</v>
      </c>
      <c r="D88" s="9">
        <v>57494.16717239072</v>
      </c>
      <c r="E88" s="10">
        <v>3.711680862514986</v>
      </c>
      <c r="F88" s="8" t="s">
        <v>144</v>
      </c>
    </row>
    <row r="89" spans="2:6" x14ac:dyDescent="0.2">
      <c r="B89" s="7" t="s">
        <v>88</v>
      </c>
      <c r="C89" s="8">
        <v>1010</v>
      </c>
      <c r="D89" s="9">
        <v>62504.72036187206</v>
      </c>
      <c r="E89" s="10">
        <v>1.6158779595406381</v>
      </c>
      <c r="F89" s="8" t="s">
        <v>146</v>
      </c>
    </row>
    <row r="90" spans="2:6" x14ac:dyDescent="0.2">
      <c r="B90" s="7" t="s">
        <v>89</v>
      </c>
      <c r="C90" s="8">
        <v>677</v>
      </c>
      <c r="D90" s="9">
        <v>57763.703432860973</v>
      </c>
      <c r="E90" s="10">
        <v>1.1720162658664719</v>
      </c>
      <c r="F90" s="8" t="s">
        <v>143</v>
      </c>
    </row>
    <row r="91" spans="2:6" x14ac:dyDescent="0.2">
      <c r="B91" s="7" t="s">
        <v>90</v>
      </c>
      <c r="C91" s="8">
        <v>851</v>
      </c>
      <c r="D91" s="9">
        <v>43034.707950777331</v>
      </c>
      <c r="E91" s="10">
        <v>1.9774736265745441</v>
      </c>
      <c r="F91" s="8" t="s">
        <v>137</v>
      </c>
    </row>
    <row r="92" spans="2:6" x14ac:dyDescent="0.2">
      <c r="B92" s="7" t="s">
        <v>91</v>
      </c>
      <c r="C92" s="8">
        <v>884</v>
      </c>
      <c r="D92" s="9">
        <v>36035.57798668529</v>
      </c>
      <c r="E92" s="10">
        <v>2.4531311814302721</v>
      </c>
      <c r="F92" s="8" t="s">
        <v>145</v>
      </c>
    </row>
    <row r="93" spans="2:6" x14ac:dyDescent="0.2">
      <c r="B93" s="7" t="s">
        <v>92</v>
      </c>
      <c r="C93" s="8">
        <v>584</v>
      </c>
      <c r="D93" s="9">
        <v>30598.421056699521</v>
      </c>
      <c r="E93" s="10">
        <v>1.908595214497623</v>
      </c>
      <c r="F93" s="8" t="s">
        <v>137</v>
      </c>
    </row>
    <row r="94" spans="2:6" x14ac:dyDescent="0.2">
      <c r="B94" s="7" t="s">
        <v>93</v>
      </c>
      <c r="C94" s="8">
        <v>285</v>
      </c>
      <c r="D94" s="9">
        <v>17105.249639934809</v>
      </c>
      <c r="E94" s="10">
        <v>1.666155162884172</v>
      </c>
      <c r="F94" s="8" t="s">
        <v>146</v>
      </c>
    </row>
    <row r="95" spans="2:6" x14ac:dyDescent="0.2">
      <c r="B95" s="7" t="s">
        <v>94</v>
      </c>
      <c r="C95" s="8">
        <v>2752</v>
      </c>
      <c r="D95" s="9">
        <v>163551.35116474741</v>
      </c>
      <c r="E95" s="10">
        <v>1.682651950229304</v>
      </c>
      <c r="F95" s="8" t="s">
        <v>146</v>
      </c>
    </row>
    <row r="96" spans="2:6" x14ac:dyDescent="0.2">
      <c r="B96" s="7" t="s">
        <v>95</v>
      </c>
      <c r="C96" s="8">
        <v>1713</v>
      </c>
      <c r="D96" s="9">
        <v>197711.2953320315</v>
      </c>
      <c r="E96" s="10">
        <v>0.86641483842550826</v>
      </c>
      <c r="F96" s="8" t="s">
        <v>143</v>
      </c>
    </row>
    <row r="97" spans="2:8" x14ac:dyDescent="0.2">
      <c r="B97" s="7" t="s">
        <v>96</v>
      </c>
      <c r="C97" s="8">
        <v>4368</v>
      </c>
      <c r="D97" s="9">
        <v>212996.34807713469</v>
      </c>
      <c r="E97" s="10">
        <v>2.050739385643443</v>
      </c>
      <c r="F97" s="8" t="s">
        <v>137</v>
      </c>
      <c r="G97" s="11"/>
      <c r="H97" s="12"/>
    </row>
    <row r="98" spans="2:8" x14ac:dyDescent="0.2">
      <c r="B98" s="7" t="s">
        <v>97</v>
      </c>
      <c r="C98" s="8">
        <v>2582</v>
      </c>
      <c r="D98" s="9">
        <v>182291.85956969729</v>
      </c>
      <c r="E98" s="10">
        <v>1.4164099297109869</v>
      </c>
      <c r="F98" s="8" t="s">
        <v>146</v>
      </c>
      <c r="G98" s="13"/>
      <c r="H98" s="12"/>
    </row>
    <row r="99" spans="2:8" x14ac:dyDescent="0.2">
      <c r="B99" s="7" t="s">
        <v>98</v>
      </c>
      <c r="C99" s="8">
        <v>2959</v>
      </c>
      <c r="D99" s="9">
        <v>159002.3115968942</v>
      </c>
      <c r="E99" s="10">
        <v>1.860979233749579</v>
      </c>
      <c r="F99" s="8" t="s">
        <v>146</v>
      </c>
      <c r="G99" s="13"/>
      <c r="H99" s="12"/>
    </row>
    <row r="100" spans="2:8" x14ac:dyDescent="0.2">
      <c r="B100" s="7" t="s">
        <v>99</v>
      </c>
      <c r="C100" s="8">
        <v>1798</v>
      </c>
      <c r="D100" s="9">
        <v>42842.176098886986</v>
      </c>
      <c r="E100" s="10">
        <v>4.1967989577604836</v>
      </c>
      <c r="F100" s="8" t="s">
        <v>144</v>
      </c>
      <c r="G100" s="13"/>
      <c r="H100" s="12"/>
    </row>
    <row r="101" spans="2:8" x14ac:dyDescent="0.2">
      <c r="B101" s="7" t="s">
        <v>100</v>
      </c>
      <c r="C101" s="8">
        <v>2369</v>
      </c>
      <c r="D101" s="9">
        <v>38508.913877015199</v>
      </c>
      <c r="E101" s="10">
        <v>6.1518224262720222</v>
      </c>
      <c r="F101" s="8" t="s">
        <v>144</v>
      </c>
      <c r="G101" s="13"/>
      <c r="H101" s="12"/>
    </row>
    <row r="102" spans="2:8" x14ac:dyDescent="0.2">
      <c r="B102" s="7" t="s">
        <v>101</v>
      </c>
      <c r="C102" s="8">
        <v>1959</v>
      </c>
      <c r="D102" s="9">
        <v>44270.040509499551</v>
      </c>
      <c r="E102" s="10">
        <v>4.4251145412429294</v>
      </c>
      <c r="F102" s="8" t="s">
        <v>144</v>
      </c>
      <c r="G102" s="13"/>
      <c r="H102" s="12"/>
    </row>
    <row r="103" spans="2:8" x14ac:dyDescent="0.2">
      <c r="B103" s="7" t="s">
        <v>102</v>
      </c>
      <c r="C103" s="8">
        <v>4817</v>
      </c>
      <c r="D103" s="9">
        <v>113814.34300218031</v>
      </c>
      <c r="E103" s="10">
        <v>4.2323312448482193</v>
      </c>
      <c r="F103" s="8" t="s">
        <v>144</v>
      </c>
      <c r="G103" s="13"/>
      <c r="H103" s="12"/>
    </row>
    <row r="104" spans="2:8" x14ac:dyDescent="0.2">
      <c r="B104" s="7" t="s">
        <v>147</v>
      </c>
      <c r="C104" s="8">
        <v>1011</v>
      </c>
      <c r="D104" s="9">
        <v>39310.97</v>
      </c>
      <c r="E104" s="10">
        <v>2.5718012046001411</v>
      </c>
      <c r="F104" s="8" t="s">
        <v>145</v>
      </c>
      <c r="G104" s="13"/>
      <c r="H104" s="12"/>
    </row>
    <row r="105" spans="2:8" x14ac:dyDescent="0.2">
      <c r="B105" s="7" t="s">
        <v>151</v>
      </c>
      <c r="C105" s="8">
        <v>17</v>
      </c>
      <c r="D105" s="9"/>
      <c r="E105" s="10"/>
      <c r="F105" s="8"/>
      <c r="G105" s="13"/>
      <c r="H105" s="12"/>
    </row>
    <row r="106" spans="2:8" x14ac:dyDescent="0.2">
      <c r="B106" s="7"/>
      <c r="C106" s="8"/>
      <c r="D106" s="9"/>
      <c r="E106" s="10"/>
      <c r="F106" s="8"/>
      <c r="G106" s="13"/>
      <c r="H106" s="12"/>
    </row>
    <row r="107" spans="2:8" x14ac:dyDescent="0.2">
      <c r="B107" s="7" t="s">
        <v>103</v>
      </c>
      <c r="C107" s="8">
        <f>SUM(C4:C99)</f>
        <v>148486</v>
      </c>
      <c r="D107" s="9">
        <f>SUM(D4:D99)</f>
        <v>8086806.2100230465</v>
      </c>
      <c r="E107" s="10">
        <f>(C107*100)/D107</f>
        <v>1.8361513327222025</v>
      </c>
      <c r="F107" s="8" t="s">
        <v>146</v>
      </c>
      <c r="G107" s="13"/>
      <c r="H107" s="12"/>
    </row>
    <row r="108" spans="2:8" x14ac:dyDescent="0.2">
      <c r="B108" s="7" t="s">
        <v>148</v>
      </c>
      <c r="C108" s="8">
        <f>SUM(C100:C104)</f>
        <v>11954</v>
      </c>
      <c r="D108" s="9">
        <f>SUM(D100:D104)</f>
        <v>278746.44348758203</v>
      </c>
      <c r="E108" s="10">
        <f>(C108*100)/D108</f>
        <v>4.2884852091512133</v>
      </c>
      <c r="F108" s="8" t="s">
        <v>144</v>
      </c>
      <c r="G108" s="13"/>
      <c r="H108" s="12"/>
    </row>
    <row r="109" spans="2:8" x14ac:dyDescent="0.2">
      <c r="B109" s="7" t="s">
        <v>117</v>
      </c>
      <c r="C109" s="8">
        <f>SUM(C4:C105)</f>
        <v>160457</v>
      </c>
      <c r="D109" s="9">
        <f>SUM(D4:D104)</f>
        <v>8365552.6535106283</v>
      </c>
      <c r="E109" s="10">
        <f t="shared" ref="E109" si="0">(C109*100)/D109</f>
        <v>1.918068137825464</v>
      </c>
      <c r="F109" s="8" t="s">
        <v>137</v>
      </c>
      <c r="G109" s="13"/>
      <c r="H109" s="12"/>
    </row>
    <row r="111" spans="2:8" x14ac:dyDescent="0.2">
      <c r="B111" s="3" t="s">
        <v>150</v>
      </c>
    </row>
    <row r="112" spans="2:8" ht="40.5" customHeight="1" x14ac:dyDescent="0.2">
      <c r="B112" s="71" t="s">
        <v>149</v>
      </c>
      <c r="C112" s="71"/>
      <c r="D112" s="71"/>
      <c r="E112" s="71"/>
      <c r="F112" s="71"/>
    </row>
    <row r="113" spans="3:6" x14ac:dyDescent="0.2">
      <c r="C113" s="3"/>
      <c r="D113" s="3"/>
      <c r="E113" s="3"/>
    </row>
    <row r="114" spans="3:6" ht="14.5" customHeight="1" x14ac:dyDescent="0.2">
      <c r="C114" s="3"/>
      <c r="D114" s="3"/>
      <c r="E114" s="3"/>
    </row>
    <row r="115" spans="3:6" x14ac:dyDescent="0.2">
      <c r="C115" s="3"/>
      <c r="D115" s="3"/>
      <c r="E115" s="3"/>
    </row>
    <row r="116" spans="3:6" x14ac:dyDescent="0.2">
      <c r="C116" s="3"/>
      <c r="D116" s="3"/>
      <c r="E116" s="3"/>
    </row>
    <row r="117" spans="3:6" x14ac:dyDescent="0.2">
      <c r="C117" s="3"/>
      <c r="D117" s="3"/>
      <c r="E117" s="3"/>
    </row>
    <row r="118" spans="3:6" ht="14.5" x14ac:dyDescent="0.35">
      <c r="C118"/>
      <c r="D118"/>
      <c r="E118"/>
      <c r="F118"/>
    </row>
  </sheetData>
  <mergeCells count="1">
    <mergeCell ref="B112:F1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Schéma encadré</vt:lpstr>
      <vt:lpstr>Schéma 1</vt:lpstr>
      <vt:lpstr>Graphique 1</vt:lpstr>
      <vt:lpstr>Tableau 1</vt:lpstr>
      <vt:lpstr>Graphique 2</vt:lpstr>
      <vt:lpstr>Tableau complémentaire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2023-09-19T15:25:18Z</dcterms:modified>
</cp:coreProperties>
</file>