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47430F28-528D-4EAB-87DC-79F66F58E888}" xr6:coauthVersionLast="47" xr6:coauthVersionMax="47" xr10:uidLastSave="{00000000-0000-0000-0000-000000000000}"/>
  <bookViews>
    <workbookView xWindow="-110" yWindow="-110" windowWidth="19420" windowHeight="10300" tabRatio="715" firstSheet="1" activeTab="5" xr2:uid="{00000000-000D-0000-FFFF-FFFF00000000}"/>
  </bookViews>
  <sheets>
    <sheet name="Graphique 1" sheetId="14" r:id="rId1"/>
    <sheet name="Tableau 1 " sheetId="13" r:id="rId2"/>
    <sheet name="Graphique 2" sheetId="15" r:id="rId3"/>
    <sheet name="Tableau 2 " sheetId="12" r:id="rId4"/>
    <sheet name="Tableau complémentaire 1" sheetId="6" r:id="rId5"/>
    <sheet name="Tableau complémentaire 2"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 i="15" l="1"/>
  <c r="AP13" i="15"/>
  <c r="AQ11" i="15"/>
  <c r="AP11" i="15"/>
  <c r="AQ9" i="15"/>
  <c r="AP9" i="15"/>
  <c r="AQ7" i="15"/>
  <c r="AP7" i="15"/>
  <c r="AQ5" i="15"/>
  <c r="AP5" i="15"/>
  <c r="AN4" i="15"/>
</calcChain>
</file>

<file path=xl/sharedStrings.xml><?xml version="1.0" encoding="utf-8"?>
<sst xmlns="http://schemas.openxmlformats.org/spreadsheetml/2006/main" count="246" uniqueCount="199">
  <si>
    <t>Montant des allocations de logement</t>
  </si>
  <si>
    <t>+0,2</t>
  </si>
  <si>
    <t>+1,7</t>
  </si>
  <si>
    <t>+1,5</t>
  </si>
  <si>
    <t>Âge</t>
  </si>
  <si>
    <t>Moins de 25 ans</t>
  </si>
  <si>
    <t>25 à 29 ans</t>
  </si>
  <si>
    <t>30 à 39 ans</t>
  </si>
  <si>
    <t>40 à 49 ans</t>
  </si>
  <si>
    <t>50 à 59 ans</t>
  </si>
  <si>
    <t>60 ans ou plus</t>
  </si>
  <si>
    <t>Propriétaire non accédant</t>
  </si>
  <si>
    <t>Locataire</t>
  </si>
  <si>
    <t>Accédant à la propriété</t>
  </si>
  <si>
    <t>Autres</t>
  </si>
  <si>
    <t>-</t>
  </si>
  <si>
    <t xml:space="preserve"> ALF</t>
  </si>
  <si>
    <t xml:space="preserve"> ALS</t>
  </si>
  <si>
    <t xml:space="preserve"> APL</t>
  </si>
  <si>
    <t>ALF</t>
  </si>
  <si>
    <t>ALS</t>
  </si>
  <si>
    <t xml:space="preserve"> </t>
  </si>
  <si>
    <t>Ensemble de la population âgée de 15 ans ou plus</t>
  </si>
  <si>
    <t>FR2</t>
  </si>
  <si>
    <t>FR6</t>
  </si>
  <si>
    <t>nd</t>
  </si>
  <si>
    <t>Ensemble</t>
  </si>
  <si>
    <t>Seul, dont</t>
  </si>
  <si>
    <t>Couple, dont</t>
  </si>
  <si>
    <t>+0,1</t>
  </si>
  <si>
    <t>Allocataires d’une aide au logement</t>
  </si>
  <si>
    <t>Résident en foyer</t>
  </si>
  <si>
    <t>Effectifs (en nombre)</t>
  </si>
  <si>
    <t>Ensemble (France entière)</t>
  </si>
  <si>
    <t>Ensemble (France métropolitaine)</t>
  </si>
  <si>
    <t>Couple sans enfant</t>
  </si>
  <si>
    <t>Ménage avec 1 enfant</t>
  </si>
  <si>
    <t>Ménage avec 2 enfants</t>
  </si>
  <si>
    <t>Ménage avec 3 enfants</t>
  </si>
  <si>
    <t>Personne seule sans enfant</t>
  </si>
  <si>
    <t>+0,7</t>
  </si>
  <si>
    <t>Montant annuel total</t>
  </si>
  <si>
    <t>destinée aux locataires</t>
  </si>
  <si>
    <t>destinée aux résidents en foyer</t>
  </si>
  <si>
    <t>destinée aux accédants à la propriété</t>
  </si>
  <si>
    <t xml:space="preserve">Montant mensuel moyen </t>
  </si>
  <si>
    <t>Revenu mensuel net catégoriel (en euros)</t>
  </si>
  <si>
    <t>Montant annuel total (en millions d’euros courants)</t>
  </si>
  <si>
    <t xml:space="preserve">                                               En %</t>
  </si>
  <si>
    <t>Part des dépenses (en %)</t>
  </si>
  <si>
    <t>En euros</t>
  </si>
  <si>
    <t>En milliers</t>
  </si>
  <si>
    <t>+0,3</t>
  </si>
  <si>
    <t>+2,0</t>
  </si>
  <si>
    <t>+3,1</t>
  </si>
  <si>
    <t>+0,5</t>
  </si>
  <si>
    <t>Tableau 1. Dépenses annuelles et montant mensuel moyen par foyer allocataire d’une aide au logement, depuis 2010</t>
  </si>
  <si>
    <t>+0,8</t>
  </si>
  <si>
    <t>+1,3</t>
  </si>
  <si>
    <t>Tableau complémentaire 1. Dépenses annuelles et montant mensuel moyen par foyer allocataire d’une aide au logement, depuis 2010</t>
  </si>
  <si>
    <t>Tableau complémentaire 2. Part d’allocataires d’une aide au logement, fin 2021, parmi la population âgée de 15 ans ou plus</t>
  </si>
  <si>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</si>
  <si>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</si>
  <si>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</si>
  <si>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</si>
  <si>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</si>
  <si>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</si>
  <si>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</si>
  <si>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</si>
  <si>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</si>
  <si>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</si>
  <si>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</si>
  <si>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</si>
  <si>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</si>
  <si>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</si>
  <si>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</si>
  <si>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</si>
  <si>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</si>
  <si>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</si>
  <si>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</si>
  <si>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</si>
  <si>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</si>
  <si>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</si>
  <si>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</si>
  <si>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Côtes-du-Nord</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</si>
  <si>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</si>
  <si>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</si>
  <si>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</si>
  <si>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</si>
  <si>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</si>
  <si>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</si>
  <si>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</si>
  <si>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</si>
  <si>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</si>
  <si>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</si>
  <si>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</si>
  <si>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</si>
  <si>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</si>
  <si>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</si>
  <si>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</si>
  <si>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</si>
  <si>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</si>
  <si>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</si>
  <si>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</si>
  <si>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</si>
  <si>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</si>
  <si>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</si>
  <si>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</si>
  <si>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</si>
  <si>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</si>
  <si>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</si>
  <si>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</si>
  <si>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</si>
  <si>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 xml:space="preserve">Marne </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</si>
  <si>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</si>
  <si>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</si>
  <si>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</si>
  <si>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</si>
  <si>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</si>
  <si>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</si>
  <si>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</si>
  <si>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</si>
  <si>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</si>
  <si>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</si>
  <si>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</si>
  <si>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</si>
  <si>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</si>
  <si>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</si>
  <si>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</si>
  <si>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</si>
  <si>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</si>
  <si>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</si>
  <si>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</si>
  <si>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</si>
  <si>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</si>
  <si>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</si>
  <si>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</si>
  <si>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</si>
  <si>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</si>
  <si>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</si>
  <si>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</si>
  <si>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</si>
  <si>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</si>
  <si>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</si>
  <si>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</si>
  <si>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</si>
  <si>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</si>
  <si>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</si>
  <si>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</si>
  <si>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</si>
  <si>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</si>
  <si>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</si>
  <si>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</si>
  <si>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</si>
  <si>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</si>
  <si>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</si>
  <si>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</si>
  <si>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</si>
  <si>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Guadeloupe</t>
  </si>
  <si>
    <t>Martinique</t>
  </si>
  <si>
    <t>Guyane</t>
  </si>
  <si>
    <t>La Réunion</t>
  </si>
  <si>
    <t>Mayotte</t>
  </si>
  <si>
    <t>En %</t>
  </si>
  <si>
    <t>France entière</t>
  </si>
  <si>
    <t>Part d'allocataires</t>
  </si>
  <si>
    <r>
      <t>2017</t>
    </r>
    <r>
      <rPr>
        <b/>
        <vertAlign val="superscript"/>
        <sz val="8"/>
        <rFont val="Arial"/>
        <family val="2"/>
      </rPr>
      <t>3</t>
    </r>
  </si>
  <si>
    <r>
      <t>2018</t>
    </r>
    <r>
      <rPr>
        <b/>
        <vertAlign val="superscript"/>
        <sz val="8"/>
        <rFont val="Arial"/>
        <family val="2"/>
      </rPr>
      <t>3</t>
    </r>
  </si>
  <si>
    <r>
      <t>2019</t>
    </r>
    <r>
      <rPr>
        <b/>
        <vertAlign val="superscript"/>
        <sz val="8"/>
        <rFont val="Arial"/>
        <family val="2"/>
      </rPr>
      <t>3</t>
    </r>
  </si>
  <si>
    <r>
      <t>2020</t>
    </r>
    <r>
      <rPr>
        <b/>
        <vertAlign val="superscript"/>
        <sz val="8"/>
        <rFont val="Arial"/>
        <family val="2"/>
      </rPr>
      <t>3</t>
    </r>
  </si>
  <si>
    <r>
      <t>2021</t>
    </r>
    <r>
      <rPr>
        <b/>
        <vertAlign val="superscript"/>
        <sz val="8"/>
        <rFont val="Arial"/>
        <family val="2"/>
      </rPr>
      <t>3</t>
    </r>
  </si>
  <si>
    <r>
      <t>Montant mensuel moyen</t>
    </r>
    <r>
      <rPr>
        <b/>
        <vertAlign val="superscript"/>
        <sz val="8"/>
        <rFont val="Arial"/>
        <family val="2"/>
      </rPr>
      <t xml:space="preserve">1 </t>
    </r>
    <r>
      <rPr>
        <b/>
        <sz val="8"/>
        <rFont val="Arial"/>
        <family val="2"/>
      </rPr>
      <t>(en euros courants)</t>
    </r>
  </si>
  <si>
    <r>
      <t>Évolution (en euros constants</t>
    </r>
    <r>
      <rPr>
        <b/>
        <vertAlign val="superscript"/>
        <sz val="8"/>
        <rFont val="Arial"/>
        <family val="2"/>
      </rPr>
      <t xml:space="preserve">2 </t>
    </r>
    <r>
      <rPr>
        <b/>
        <sz val="8"/>
        <rFont val="Arial"/>
        <family val="2"/>
      </rPr>
      <t>et en %)</t>
    </r>
  </si>
  <si>
    <r>
      <t xml:space="preserve">nd : non disponible.
1. Dépenses totales de l’année divisées par 12 et par le nombre moyen de foyers bénéficiaires de l’année. À partir de 2017, les effectifs moyens de l’année </t>
    </r>
    <r>
      <rPr>
        <i/>
        <sz val="8"/>
        <color theme="1"/>
        <rFont val="Arial"/>
        <family val="2"/>
      </rPr>
      <t>n</t>
    </r>
    <r>
      <rPr>
        <sz val="8"/>
        <color theme="1"/>
        <rFont val="Arial"/>
        <family val="2"/>
      </rPr>
      <t xml:space="preserve"> relevant de la CNAF sont estimés en calculant la moyenne des effectifs mensuels de l’année </t>
    </r>
    <r>
      <rPr>
        <i/>
        <sz val="8"/>
        <color theme="1"/>
        <rFont val="Arial"/>
        <family val="2"/>
      </rPr>
      <t>n</t>
    </r>
    <r>
      <rPr>
        <sz val="8"/>
        <color theme="1"/>
        <rFont val="Arial"/>
        <family val="2"/>
      </rPr>
      <t xml:space="preserve">. Avant 2017, les effectifs moyens de l’année </t>
    </r>
    <r>
      <rPr>
        <i/>
        <sz val="8"/>
        <color theme="1"/>
        <rFont val="Arial"/>
        <family val="2"/>
      </rPr>
      <t>n</t>
    </r>
    <r>
      <rPr>
        <sz val="8"/>
        <color theme="1"/>
        <rFont val="Arial"/>
        <family val="2"/>
      </rPr>
      <t xml:space="preserve"> relevant de la CNAF sont estimés comme la demi-somme des effectifs au 31 décembre </t>
    </r>
    <r>
      <rPr>
        <i/>
        <sz val="8"/>
        <color theme="1"/>
        <rFont val="Arial"/>
        <family val="2"/>
      </rPr>
      <t>n-1</t>
    </r>
    <r>
      <rPr>
        <sz val="8"/>
        <color theme="1"/>
        <rFont val="Arial"/>
        <family val="2"/>
      </rPr>
      <t xml:space="preserve"> et au 31 décembre </t>
    </r>
    <r>
      <rPr>
        <i/>
        <sz val="8"/>
        <color theme="1"/>
        <rFont val="Arial"/>
        <family val="2"/>
      </rPr>
      <t>n</t>
    </r>
    <r>
      <rPr>
        <sz val="8"/>
        <color theme="1"/>
        <rFont val="Arial"/>
        <family val="2"/>
      </rPr>
      <t xml:space="preserve">, multipliée par le ratio moyen annuel observé sur la période 2017-2020 entre la moyenne des effectifs mensuels et la demi-somme des effectifs en fin d’année. Les effectifs moyens de l’année </t>
    </r>
    <r>
      <rPr>
        <i/>
        <sz val="8"/>
        <color theme="1"/>
        <rFont val="Arial"/>
        <family val="2"/>
      </rPr>
      <t>n</t>
    </r>
    <r>
      <rPr>
        <sz val="8"/>
        <color theme="1"/>
        <rFont val="Arial"/>
        <family val="2"/>
      </rPr>
      <t xml:space="preserve"> relevant de la MSA sont estimés sur toute la période étudiée en faisant la demi-somme des effectifs au 31 décembre </t>
    </r>
    <r>
      <rPr>
        <i/>
        <sz val="8"/>
        <color theme="1"/>
        <rFont val="Arial"/>
        <family val="2"/>
      </rPr>
      <t>n-1</t>
    </r>
    <r>
      <rPr>
        <sz val="8"/>
        <color theme="1"/>
        <rFont val="Arial"/>
        <family val="2"/>
      </rPr>
      <t xml:space="preserve"> et au 31 décembre </t>
    </r>
    <r>
      <rPr>
        <i/>
        <sz val="8"/>
        <color theme="1"/>
        <rFont val="Arial"/>
        <family val="2"/>
      </rPr>
      <t>n</t>
    </r>
    <r>
      <rPr>
        <sz val="8"/>
        <color theme="1"/>
        <rFont val="Arial"/>
        <family val="2"/>
      </rPr>
      <t xml:space="preserve">.
2. Déflateur : indice annuel des prix à la consommation, y compris tabac, en France.
3. À partir de 2016, des données définitives sont fournies par la CNAF concernant les effectifs d’allocataires. Auparavant, il s’agissait de données semi-définitives (voir annexe 1.3). Cela engendre une rupture de série pour les montants mensuels moyens à partir de 2017.
</t>
    </r>
    <r>
      <rPr>
        <b/>
        <sz val="8"/>
        <color theme="1"/>
        <rFont val="Arial"/>
        <family val="2"/>
      </rPr>
      <t xml:space="preserve">Note &gt; </t>
    </r>
    <r>
      <rPr>
        <sz val="8"/>
        <color theme="1"/>
        <rFont val="Arial"/>
        <family val="2"/>
      </rPr>
      <t xml:space="preserve">Pour 2017, l’évolution annuelle du montant mensuel moyen est en données semi-définitives contrairement au montant mensuel moyen, qui est en données définitives.
</t>
    </r>
    <r>
      <rPr>
        <b/>
        <sz val="8"/>
        <color theme="1"/>
        <rFont val="Arial"/>
        <family val="2"/>
      </rPr>
      <t xml:space="preserve">Champ &gt; </t>
    </r>
    <r>
      <rPr>
        <sz val="8"/>
        <color theme="1"/>
        <rFont val="Arial"/>
        <family val="2"/>
      </rPr>
      <t xml:space="preserve">Tous régimes, France (hors Mayotte).
</t>
    </r>
    <r>
      <rPr>
        <b/>
        <sz val="8"/>
        <color theme="1"/>
        <rFont val="Arial"/>
        <family val="2"/>
      </rPr>
      <t>Sources &gt;</t>
    </r>
    <r>
      <rPr>
        <sz val="8"/>
        <color theme="1"/>
        <rFont val="Arial"/>
        <family val="2"/>
      </rPr>
      <t xml:space="preserve"> CNAF et MSA, calculs DREES.</t>
    </r>
  </si>
  <si>
    <r>
      <t>Graphique 1. Montant mensuel de l’allocation logement selon la composition et les revenus du ménage (en zone 2, au 1</t>
    </r>
    <r>
      <rPr>
        <b/>
        <vertAlign val="superscript"/>
        <sz val="8"/>
        <rFont val="Arial"/>
        <family val="2"/>
      </rPr>
      <t>er</t>
    </r>
    <r>
      <rPr>
        <b/>
        <sz val="8"/>
        <rFont val="Arial"/>
        <family val="2"/>
      </rPr>
      <t xml:space="preserve"> avril 2023)
</t>
    </r>
  </si>
  <si>
    <r>
      <t>Note &gt;</t>
    </r>
    <r>
      <rPr>
        <sz val="8"/>
        <rFont val="Arial"/>
        <family val="2"/>
      </rPr>
      <t xml:space="preserve"> Les montants des aides au logement sont présentés après déduction de la CRDS. 
</t>
    </r>
    <r>
      <rPr>
        <b/>
        <sz val="8"/>
        <rFont val="Arial"/>
        <family val="2"/>
      </rPr>
      <t>Lecture &gt;</t>
    </r>
    <r>
      <rPr>
        <sz val="8"/>
        <rFont val="Arial"/>
        <family val="2"/>
      </rPr>
      <t xml:space="preserve"> Une personne seule allocataire de l’aide au logement perçoit un montant fixe de 281 euros jusqu’à un revenu mensuel net catégoriel de 412 euros. Au-delà de ce niveau de revenu, l’allocation est dégressive selon les revenus du ménage. L’allocation n’est plus versée quand elle atteint le seuil de versement. 
</t>
    </r>
    <r>
      <rPr>
        <b/>
        <sz val="8"/>
        <rFont val="Arial"/>
        <family val="2"/>
      </rPr>
      <t>Champ &gt;</t>
    </r>
    <r>
      <rPr>
        <sz val="8"/>
        <rFont val="Arial"/>
        <family val="2"/>
      </rPr>
      <t xml:space="preserve"> Ménages allocataires de l’ALS ou de l’ALF et louant un logement en zone 2 dans le parc privé, dont le loyer est supérieur ou égal au plafond de loyer mais inférieur au loyer à partir duquel l’aide est dégressive en fonction du loyer.
</t>
    </r>
    <r>
      <rPr>
        <b/>
        <sz val="8"/>
        <rFont val="Arial"/>
        <family val="2"/>
      </rPr>
      <t>Source &gt;</t>
    </r>
    <r>
      <rPr>
        <sz val="8"/>
        <rFont val="Arial"/>
        <family val="2"/>
      </rPr>
      <t xml:space="preserve"> Législation.</t>
    </r>
  </si>
  <si>
    <r>
      <rPr>
        <b/>
        <sz val="8"/>
        <rFont val="Arial"/>
        <family val="2"/>
      </rPr>
      <t>Note &gt;</t>
    </r>
    <r>
      <rPr>
        <sz val="8"/>
        <rFont val="Arial"/>
        <family val="2"/>
      </rPr>
      <t xml:space="preserve"> Il y a une rupture de série en 2016. Pour cette année-là, le graphique présente à la fois les données semi-définitives et les données définitives de la CNAF (voir annexe 1.3).
</t>
    </r>
    <r>
      <rPr>
        <b/>
        <sz val="8"/>
        <rFont val="Arial"/>
        <family val="2"/>
      </rPr>
      <t>Champ &gt;</t>
    </r>
    <r>
      <rPr>
        <sz val="8"/>
        <rFont val="Arial"/>
        <family val="2"/>
      </rPr>
      <t xml:space="preserve"> Tous régimes, effectifs en France, au 31 décembre de chaque année.
</t>
    </r>
    <r>
      <rPr>
        <b/>
        <sz val="8"/>
        <rFont val="Arial"/>
        <family val="2"/>
      </rPr>
      <t>Sources &gt;</t>
    </r>
    <r>
      <rPr>
        <sz val="8"/>
        <rFont val="Arial"/>
        <family val="2"/>
      </rPr>
      <t xml:space="preserve"> CNAF ; MSA.</t>
    </r>
  </si>
  <si>
    <t>Graphique 2. Évolution du nombre d’allocataires de l’allocation de logement familiale (ALF), de l’allocation de logement sociale (ALS) et de l’aide personnalisée au logement (APL), depuis 1980</t>
  </si>
  <si>
    <t>Tableau 2. Caractéristiques des allocataires de l’allocation de logement familiale (ALF), de l’allocation de logement sociale (ALS) et de l’aide personnalisée au logement (APL), fin 2021</t>
  </si>
  <si>
    <r>
      <t>Personnes couvertes</t>
    </r>
    <r>
      <rPr>
        <vertAlign val="superscript"/>
        <sz val="8"/>
        <rFont val="Arial"/>
        <family val="2"/>
      </rPr>
      <t>1</t>
    </r>
    <r>
      <rPr>
        <sz val="8"/>
        <rFont val="Arial"/>
        <family val="2"/>
      </rPr>
      <t xml:space="preserve"> (en nombre)</t>
    </r>
  </si>
  <si>
    <r>
      <t>Situation familiale</t>
    </r>
    <r>
      <rPr>
        <b/>
        <vertAlign val="superscript"/>
        <sz val="8"/>
        <rFont val="Arial"/>
        <family val="2"/>
      </rPr>
      <t>2</t>
    </r>
  </si>
  <si>
    <r>
      <t xml:space="preserve">    homme seul sans personne à charge</t>
    </r>
    <r>
      <rPr>
        <vertAlign val="superscript"/>
        <sz val="8"/>
        <rFont val="Arial"/>
        <family val="2"/>
      </rPr>
      <t>1</t>
    </r>
  </si>
  <si>
    <r>
      <t xml:space="preserve">    femme seule sans personne à charge</t>
    </r>
    <r>
      <rPr>
        <vertAlign val="superscript"/>
        <sz val="8"/>
        <rFont val="Arial"/>
        <family val="2"/>
      </rPr>
      <t>1</t>
    </r>
  </si>
  <si>
    <r>
      <t xml:space="preserve">    famille monoparentale avec enfant(s) ou personne(s) à charge</t>
    </r>
    <r>
      <rPr>
        <vertAlign val="superscript"/>
        <sz val="8"/>
        <rFont val="Arial"/>
        <family val="2"/>
      </rPr>
      <t>1</t>
    </r>
  </si>
  <si>
    <r>
      <t xml:space="preserve">    sans personne à charge</t>
    </r>
    <r>
      <rPr>
        <vertAlign val="superscript"/>
        <sz val="8"/>
        <rFont val="Arial"/>
        <family val="2"/>
      </rPr>
      <t>1</t>
    </r>
  </si>
  <si>
    <r>
      <t xml:space="preserve">    avec personne(s) à charge</t>
    </r>
    <r>
      <rPr>
        <vertAlign val="superscript"/>
        <sz val="8"/>
        <rFont val="Arial"/>
        <family val="2"/>
      </rPr>
      <t>1</t>
    </r>
  </si>
  <si>
    <r>
      <t>Statut vis-à-vis du logement</t>
    </r>
    <r>
      <rPr>
        <b/>
        <vertAlign val="superscript"/>
        <sz val="8"/>
        <rFont val="Arial"/>
        <family val="2"/>
      </rPr>
      <t>3</t>
    </r>
  </si>
  <si>
    <r>
      <t>Étudiants</t>
    </r>
    <r>
      <rPr>
        <b/>
        <vertAlign val="superscript"/>
        <sz val="8"/>
        <rFont val="Arial"/>
        <family val="2"/>
      </rPr>
      <t>4</t>
    </r>
  </si>
  <si>
    <r>
      <t>2017</t>
    </r>
    <r>
      <rPr>
        <vertAlign val="superscript"/>
        <sz val="8"/>
        <rFont val="Arial"/>
        <family val="2"/>
      </rPr>
      <t>3</t>
    </r>
  </si>
  <si>
    <r>
      <t>2018</t>
    </r>
    <r>
      <rPr>
        <vertAlign val="superscript"/>
        <sz val="8"/>
        <rFont val="Arial"/>
        <family val="2"/>
      </rPr>
      <t>3</t>
    </r>
  </si>
  <si>
    <r>
      <t>2019</t>
    </r>
    <r>
      <rPr>
        <vertAlign val="superscript"/>
        <sz val="8"/>
        <rFont val="Arial"/>
        <family val="2"/>
      </rPr>
      <t>3</t>
    </r>
  </si>
  <si>
    <r>
      <t>2020</t>
    </r>
    <r>
      <rPr>
        <vertAlign val="superscript"/>
        <sz val="8"/>
        <rFont val="Arial"/>
        <family val="2"/>
      </rPr>
      <t>3</t>
    </r>
  </si>
  <si>
    <r>
      <t>2021</t>
    </r>
    <r>
      <rPr>
        <vertAlign val="superscript"/>
        <sz val="8"/>
        <rFont val="Arial"/>
        <family val="2"/>
      </rPr>
      <t>3</t>
    </r>
  </si>
  <si>
    <t xml:space="preserve">  dont aide personnalisée au logement (APL)</t>
  </si>
  <si>
    <t xml:space="preserve">  dont allocation de logement sociale (ALS)</t>
  </si>
  <si>
    <t xml:space="preserve">  dont allocation de logement familiale (ALF)</t>
  </si>
  <si>
    <r>
      <rPr>
        <b/>
        <sz val="8"/>
        <color theme="1"/>
        <rFont val="Arial"/>
        <family val="2"/>
      </rPr>
      <t>Note &gt;</t>
    </r>
    <r>
      <rPr>
        <sz val="8"/>
        <color theme="1"/>
        <rFont val="Arial"/>
        <family val="2"/>
      </rPr>
      <t xml:space="preserve"> Parmi l'ensemble de la population française âgée de 15 ans ou plus, 10,9 % est allocataire d'une aide au logement fin 2021.
</t>
    </r>
    <r>
      <rPr>
        <b/>
        <sz val="8"/>
        <color theme="1"/>
        <rFont val="Arial"/>
        <family val="2"/>
      </rPr>
      <t xml:space="preserve">Champ &gt; </t>
    </r>
    <r>
      <rPr>
        <sz val="8"/>
        <color theme="1"/>
        <rFont val="Arial"/>
        <family val="2"/>
      </rPr>
      <t xml:space="preserve">France entière.
</t>
    </r>
    <r>
      <rPr>
        <b/>
        <sz val="8"/>
        <color theme="1"/>
        <rFont val="Arial"/>
        <family val="2"/>
      </rPr>
      <t>Source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2022.</t>
    </r>
  </si>
  <si>
    <r>
      <t xml:space="preserve">nd : non disponible. 
1. Une personne à charge, au sens du logement, ne doit pas être allocataire d’une aide au logement par ailleurs.
2. Dans l’ensemble de la population, les parts ont été calculées au niveau du ménage, sans tenir compte des ménages complexes.
3. Dans l’ensemble de la population, le statut d’occupation concerne les ménages vivant dans des logements ordinaires (hors foyers).
4. Cette appellation concerne, dans l’ensemble de la population, les personnes du ménage faisant des études ou un stage non rémunéré. 
</t>
    </r>
    <r>
      <rPr>
        <b/>
        <sz val="8"/>
        <rFont val="Arial"/>
        <family val="2"/>
      </rPr>
      <t xml:space="preserve">Champ &gt; </t>
    </r>
    <r>
      <rPr>
        <sz val="8"/>
        <rFont val="Arial"/>
        <family val="2"/>
      </rPr>
      <t xml:space="preserve">France ; ensemble de la population : personnes vivant en logement ordinaire en France (hors Mayotte).
</t>
    </r>
    <r>
      <rPr>
        <b/>
        <sz val="8"/>
        <rFont val="Arial"/>
        <family val="2"/>
      </rPr>
      <t>Sources &gt;</t>
    </r>
    <r>
      <rPr>
        <sz val="8"/>
        <rFont val="Arial"/>
        <family val="2"/>
      </rPr>
      <t xml:space="preserve"> CNAF et MSA pour les effectifs ; CNAF pour la répartition (98 % des allocataires d’une aide au logement relèvent de la CNAF) ; Insee, enquête Emploi 2021 pour la composition des ménages, l’âge des personnes et la part des étudiants dans l’ensemble de la population ; Insee, SDeS, estimation annuelle du parc de logements au 1</t>
    </r>
    <r>
      <rPr>
        <vertAlign val="superscript"/>
        <sz val="8"/>
        <rFont val="Arial"/>
        <family val="2"/>
      </rPr>
      <t>er</t>
    </r>
    <r>
      <rPr>
        <sz val="8"/>
        <rFont val="Arial"/>
        <family val="2"/>
      </rPr>
      <t> janvier 2022 (données provisoires), pour le statut vis-à-vis du logement dans l’ensemble de la population.</t>
    </r>
  </si>
  <si>
    <r>
      <t xml:space="preserve">nd : non disponible.
1. Dépenses totales de l’année divisées par 12 et par le nombre moyen de foyers bénéficiaires de l’année. À partir de 2017, les effectifs moyens de l’année </t>
    </r>
    <r>
      <rPr>
        <i/>
        <sz val="8"/>
        <color theme="1"/>
        <rFont val="Arial"/>
        <family val="2"/>
      </rPr>
      <t>n</t>
    </r>
    <r>
      <rPr>
        <sz val="8"/>
        <color theme="1"/>
        <rFont val="Arial"/>
        <family val="2"/>
      </rPr>
      <t xml:space="preserve"> relevant de la CNAF sont estimés en calculant la moyenne des effectifs mensuels de l’année </t>
    </r>
    <r>
      <rPr>
        <i/>
        <sz val="8"/>
        <color theme="1"/>
        <rFont val="Arial"/>
        <family val="2"/>
      </rPr>
      <t>n</t>
    </r>
    <r>
      <rPr>
        <sz val="8"/>
        <color theme="1"/>
        <rFont val="Arial"/>
        <family val="2"/>
      </rPr>
      <t xml:space="preserve">. Avant 2017, les effectifs moyens de l’année </t>
    </r>
    <r>
      <rPr>
        <i/>
        <sz val="8"/>
        <color theme="1"/>
        <rFont val="Arial"/>
        <family val="2"/>
      </rPr>
      <t>n</t>
    </r>
    <r>
      <rPr>
        <sz val="8"/>
        <color theme="1"/>
        <rFont val="Arial"/>
        <family val="2"/>
      </rPr>
      <t xml:space="preserve"> relevant de la CNAF sont estimés comme la demi-somme des effectifs au 31 décembre</t>
    </r>
    <r>
      <rPr>
        <i/>
        <sz val="8"/>
        <color theme="1"/>
        <rFont val="Arial"/>
        <family val="2"/>
      </rPr>
      <t xml:space="preserve"> n-1</t>
    </r>
    <r>
      <rPr>
        <sz val="8"/>
        <color theme="1"/>
        <rFont val="Arial"/>
        <family val="2"/>
      </rPr>
      <t xml:space="preserve"> et au 31 décembre</t>
    </r>
    <r>
      <rPr>
        <i/>
        <sz val="8"/>
        <color theme="1"/>
        <rFont val="Arial"/>
        <family val="2"/>
      </rPr>
      <t xml:space="preserve"> n</t>
    </r>
    <r>
      <rPr>
        <sz val="8"/>
        <color theme="1"/>
        <rFont val="Arial"/>
        <family val="2"/>
      </rPr>
      <t xml:space="preserve">, multipliée par le ratio moyen annuel observé sur la période 2017-2020 entre la moyenne des effectifs mensuels et la demi-somme des effectifs en fin d'année. Les effectifs moyens de l'année </t>
    </r>
    <r>
      <rPr>
        <i/>
        <sz val="8"/>
        <color theme="1"/>
        <rFont val="Arial"/>
        <family val="2"/>
      </rPr>
      <t>n</t>
    </r>
    <r>
      <rPr>
        <sz val="8"/>
        <color theme="1"/>
        <rFont val="Arial"/>
        <family val="2"/>
      </rPr>
      <t xml:space="preserve"> relevant de la MSA sont estimés sur toute la période étudiée en faisant la demi-somme des effectifs au 31 décembre</t>
    </r>
    <r>
      <rPr>
        <i/>
        <sz val="8"/>
        <color theme="1"/>
        <rFont val="Arial"/>
        <family val="2"/>
      </rPr>
      <t xml:space="preserve"> n-1</t>
    </r>
    <r>
      <rPr>
        <sz val="8"/>
        <color theme="1"/>
        <rFont val="Arial"/>
        <family val="2"/>
      </rPr>
      <t xml:space="preserve"> et au 31 décembre</t>
    </r>
    <r>
      <rPr>
        <i/>
        <sz val="8"/>
        <color theme="1"/>
        <rFont val="Arial"/>
        <family val="2"/>
      </rPr>
      <t xml:space="preserve"> n</t>
    </r>
    <r>
      <rPr>
        <sz val="8"/>
        <color theme="1"/>
        <rFont val="Arial"/>
        <family val="2"/>
      </rPr>
      <t xml:space="preserve">.
2. Déflateur : indice annuel des prix à la consommation, y compris tabac, en France.
3. À partir de 2016, des données définitives sont fournies par la CNAF concernant les effectifs d’allocataires. Auparavant, il s’agissait de données semi-définitives (voir annexe 1.3). Cela engendre une rupture de série pour les montants mensuels moyens à partir de 2017. 
</t>
    </r>
    <r>
      <rPr>
        <b/>
        <sz val="8"/>
        <color theme="1"/>
        <rFont val="Arial"/>
        <family val="2"/>
      </rPr>
      <t>Note &gt;</t>
    </r>
    <r>
      <rPr>
        <sz val="8"/>
        <color theme="1"/>
        <rFont val="Arial"/>
        <family val="2"/>
      </rPr>
      <t xml:space="preserve"> Pour 2017, l’évolution annuelle du montant mensuel moyen est en données semi-définitives contrairement au montant mensuel moyen, qui est en données définitives. 
</t>
    </r>
    <r>
      <rPr>
        <b/>
        <sz val="8"/>
        <color theme="1"/>
        <rFont val="Arial"/>
        <family val="2"/>
      </rPr>
      <t>Champ &gt;</t>
    </r>
    <r>
      <rPr>
        <sz val="8"/>
        <color theme="1"/>
        <rFont val="Arial"/>
        <family val="2"/>
      </rPr>
      <t xml:space="preserve"> Tous régimes, France (hors Mayotte).
</t>
    </r>
    <r>
      <rPr>
        <b/>
        <sz val="8"/>
        <color theme="1"/>
        <rFont val="Arial"/>
        <family val="2"/>
      </rPr>
      <t>Sources</t>
    </r>
    <r>
      <rPr>
        <sz val="8"/>
        <color theme="1"/>
        <rFont val="Arial"/>
        <family val="2"/>
      </rPr>
      <t xml:space="preserve"> </t>
    </r>
    <r>
      <rPr>
        <b/>
        <sz val="8"/>
        <color theme="1"/>
        <rFont val="Arial"/>
        <family val="2"/>
      </rPr>
      <t>&gt;</t>
    </r>
    <r>
      <rPr>
        <sz val="8"/>
        <color theme="1"/>
        <rFont val="Arial"/>
        <family val="2"/>
      </rPr>
      <t xml:space="preserve"> CNAF et MSA,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</si>
</sst>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E+00"/>
    <numFmt numFmtId="166" formatCode="0.000"/>
    <numFmt numFmtId="167" formatCode="0\ %"/>
    <numFmt numFmtId="168" formatCode="_-* #,##0_-;\-* #,##0_-;_-* &quot;-&quot;??_-;_-@_-"/>
  </numFmts>
  <fonts count="13" x14ac:knownFonts="1">
    <font>
      <sz val="11"/>
      <color theme="1"/>
      <name val="Calibri"/>
      <family val="2"/>
      <scheme val="minor"/>
    </font>
    <font>
      <sz val="10"/>
      <name val="Arial"/>
      <family val="2"/>
    </font>
    <font>
      <sz val="11"/>
      <color theme="1"/>
      <name val="Calibri"/>
      <family val="2"/>
      <scheme val="minor"/>
    </font>
    <font>
      <b/>
      <sz val="8"/>
      <name val="Arial"/>
      <family val="2"/>
    </font>
    <font>
      <sz val="8"/>
      <name val="Arial"/>
      <family val="2"/>
    </font>
    <font>
      <sz val="8"/>
      <color theme="1"/>
      <name val="Arial"/>
      <family val="2"/>
    </font>
    <font>
      <b/>
      <vertAlign val="superscript"/>
      <sz val="8"/>
      <name val="Arial"/>
      <family val="2"/>
    </font>
    <font>
      <b/>
      <sz val="8"/>
      <color theme="1"/>
      <name val="Arial"/>
      <family val="2"/>
    </font>
    <font>
      <i/>
      <sz val="8"/>
      <color theme="1"/>
      <name val="Arial"/>
      <family val="2"/>
    </font>
    <font>
      <i/>
      <sz val="8"/>
      <name val="Arial"/>
      <family val="2"/>
    </font>
    <font>
      <sz val="8"/>
      <color rgb="FFFF0000"/>
      <name val="Arial"/>
      <family val="2"/>
    </font>
    <font>
      <vertAlign val="superscript"/>
      <sz val="8"/>
      <name val="Arial"/>
      <family val="2"/>
    </font>
    <font>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0" fontId="1" fillId="0" borderId="0"/>
    <xf numFmtId="167" fontId="1" fillId="0" borderId="0" applyFill="0" applyBorder="0" applyAlignment="0" applyProtection="0"/>
    <xf numFmtId="43" fontId="2" fillId="0" borderId="0" applyFont="0" applyFill="0" applyBorder="0" applyAlignment="0" applyProtection="0"/>
  </cellStyleXfs>
  <cellXfs count="184">
    <xf numFmtId="0" fontId="0" fillId="0" borderId="0" xfId="0"/>
    <xf numFmtId="0" fontId="3" fillId="0" borderId="0" xfId="0" applyFont="1" applyAlignment="1">
      <alignment horizontal="left" vertical="center"/>
    </xf>
    <xf numFmtId="0" fontId="4" fillId="0" borderId="0" xfId="0" applyFont="1"/>
    <xf numFmtId="0" fontId="5" fillId="0" borderId="0" xfId="0" applyFont="1"/>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left" wrapText="1"/>
    </xf>
    <xf numFmtId="0" fontId="4" fillId="0" borderId="2" xfId="0" applyFont="1" applyBorder="1" applyAlignment="1">
      <alignment horizontal="left" wrapText="1" indent="1"/>
    </xf>
    <xf numFmtId="0" fontId="4" fillId="0" borderId="12" xfId="0" applyFont="1" applyBorder="1" applyAlignment="1">
      <alignment horizontal="left" wrapText="1" indent="1"/>
    </xf>
    <xf numFmtId="0" fontId="4" fillId="0" borderId="3" xfId="0" applyFont="1" applyBorder="1" applyAlignment="1">
      <alignment horizontal="left" wrapText="1" indent="1"/>
    </xf>
    <xf numFmtId="0" fontId="3" fillId="0" borderId="3" xfId="0" applyFont="1" applyBorder="1" applyAlignment="1">
      <alignment horizontal="left" wrapText="1"/>
    </xf>
    <xf numFmtId="0" fontId="3" fillId="0" borderId="3" xfId="0" applyFont="1" applyBorder="1" applyAlignment="1">
      <alignment horizontal="left" vertical="center" wrapText="1"/>
    </xf>
    <xf numFmtId="0" fontId="5" fillId="0" borderId="12" xfId="0" applyFont="1" applyBorder="1" applyAlignment="1">
      <alignment horizontal="right" vertical="center"/>
    </xf>
    <xf numFmtId="0" fontId="5" fillId="0" borderId="3" xfId="0" applyFont="1" applyBorder="1" applyAlignment="1">
      <alignment horizontal="right" vertical="center"/>
    </xf>
    <xf numFmtId="0" fontId="3" fillId="0" borderId="1" xfId="0" applyFont="1" applyBorder="1" applyAlignment="1">
      <alignment vertical="center"/>
    </xf>
    <xf numFmtId="0" fontId="5" fillId="0" borderId="3" xfId="0" applyFont="1" applyBorder="1" applyAlignment="1">
      <alignment horizontal="right" vertical="center" indent="4"/>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0" xfId="0" applyFont="1" applyAlignment="1">
      <alignment horizontal="center" vertical="center"/>
    </xf>
    <xf numFmtId="164" fontId="4" fillId="0" borderId="0" xfId="0" quotePrefix="1" applyNumberFormat="1"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vertical="top"/>
    </xf>
    <xf numFmtId="0" fontId="3" fillId="0" borderId="2" xfId="0" applyFont="1" applyBorder="1" applyAlignment="1">
      <alignment horizontal="left" vertical="center" wrapText="1"/>
    </xf>
    <xf numFmtId="0" fontId="4" fillId="0" borderId="12" xfId="0" applyFont="1" applyBorder="1" applyAlignment="1">
      <alignment horizontal="left" wrapText="1"/>
    </xf>
    <xf numFmtId="0" fontId="3" fillId="0" borderId="2" xfId="0" applyFont="1" applyBorder="1" applyAlignment="1">
      <alignment vertical="center"/>
    </xf>
    <xf numFmtId="0" fontId="5" fillId="2" borderId="0" xfId="0" applyFont="1" applyFill="1"/>
    <xf numFmtId="0" fontId="5" fillId="2" borderId="1" xfId="0" applyFont="1" applyFill="1" applyBorder="1"/>
    <xf numFmtId="0" fontId="5" fillId="2" borderId="0" xfId="0" applyFont="1" applyFill="1" applyAlignment="1">
      <alignment horizontal="right"/>
    </xf>
    <xf numFmtId="0" fontId="3" fillId="0" borderId="0" xfId="0" applyFont="1" applyAlignment="1">
      <alignment horizontal="left"/>
    </xf>
    <xf numFmtId="0" fontId="4" fillId="2" borderId="0" xfId="0" applyFont="1" applyFill="1" applyAlignment="1">
      <alignment vertical="center"/>
    </xf>
    <xf numFmtId="0" fontId="4"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164" fontId="5" fillId="0" borderId="0" xfId="0" applyNumberFormat="1" applyFont="1"/>
    <xf numFmtId="3" fontId="5" fillId="0" borderId="0" xfId="0" applyNumberFormat="1" applyFont="1"/>
    <xf numFmtId="0" fontId="4" fillId="2" borderId="8" xfId="0" applyFont="1" applyFill="1" applyBorder="1"/>
    <xf numFmtId="0" fontId="10" fillId="2" borderId="9" xfId="0" applyFont="1" applyFill="1" applyBorder="1"/>
    <xf numFmtId="0" fontId="3" fillId="2" borderId="6" xfId="0" applyFont="1" applyFill="1" applyBorder="1" applyAlignment="1">
      <alignment horizontal="left"/>
    </xf>
    <xf numFmtId="0" fontId="3" fillId="2" borderId="7" xfId="0" applyFont="1" applyFill="1" applyBorder="1" applyAlignment="1">
      <alignment horizontal="left"/>
    </xf>
    <xf numFmtId="1" fontId="5" fillId="0" borderId="0" xfId="0" applyNumberFormat="1" applyFont="1"/>
    <xf numFmtId="0" fontId="4" fillId="2" borderId="8" xfId="0" applyFont="1" applyFill="1" applyBorder="1" applyAlignment="1">
      <alignment horizontal="left"/>
    </xf>
    <xf numFmtId="0" fontId="4" fillId="2" borderId="9" xfId="0" applyFont="1" applyFill="1" applyBorder="1" applyAlignment="1">
      <alignment horizontal="left"/>
    </xf>
    <xf numFmtId="0" fontId="5" fillId="0" borderId="12" xfId="0" applyFont="1" applyBorder="1" applyAlignment="1">
      <alignment horizontal="right" vertical="center" indent="4"/>
    </xf>
    <xf numFmtId="166" fontId="5" fillId="0" borderId="0" xfId="0" applyNumberFormat="1" applyFont="1"/>
    <xf numFmtId="0" fontId="4" fillId="2" borderId="10" xfId="0" applyFont="1" applyFill="1" applyBorder="1" applyAlignment="1">
      <alignment horizontal="left"/>
    </xf>
    <xf numFmtId="0" fontId="4" fillId="2" borderId="11" xfId="0" applyFont="1" applyFill="1" applyBorder="1" applyAlignment="1">
      <alignment horizontal="left"/>
    </xf>
    <xf numFmtId="0" fontId="3" fillId="2" borderId="8" xfId="0" applyFont="1" applyFill="1" applyBorder="1" applyAlignment="1">
      <alignment horizontal="left"/>
    </xf>
    <xf numFmtId="0" fontId="3" fillId="2" borderId="9" xfId="0" applyFont="1" applyFill="1" applyBorder="1" applyAlignment="1">
      <alignment horizontal="left"/>
    </xf>
    <xf numFmtId="2" fontId="5" fillId="0" borderId="0" xfId="0" applyNumberFormat="1" applyFont="1"/>
    <xf numFmtId="0" fontId="4" fillId="2" borderId="9" xfId="0" applyFont="1" applyFill="1" applyBorder="1"/>
    <xf numFmtId="0" fontId="3" fillId="2" borderId="6" xfId="0" applyFont="1" applyFill="1" applyBorder="1"/>
    <xf numFmtId="0" fontId="4" fillId="2" borderId="7" xfId="0" applyFont="1" applyFill="1" applyBorder="1"/>
    <xf numFmtId="0" fontId="4" fillId="0" borderId="8" xfId="0" applyFont="1" applyBorder="1"/>
    <xf numFmtId="0" fontId="4" fillId="0" borderId="9" xfId="0" applyFont="1" applyBorder="1"/>
    <xf numFmtId="1" fontId="5" fillId="0" borderId="9" xfId="0" applyNumberFormat="1" applyFont="1" applyBorder="1" applyAlignment="1">
      <alignment horizontal="right" vertical="center"/>
    </xf>
    <xf numFmtId="0" fontId="4" fillId="0" borderId="10" xfId="0" applyFont="1" applyBorder="1"/>
    <xf numFmtId="0" fontId="5" fillId="0" borderId="11" xfId="0" applyFont="1" applyBorder="1"/>
    <xf numFmtId="0" fontId="3" fillId="0" borderId="10" xfId="0" applyFont="1" applyBorder="1"/>
    <xf numFmtId="0" fontId="10" fillId="0" borderId="11" xfId="0" applyFont="1" applyBorder="1"/>
    <xf numFmtId="0" fontId="4" fillId="0" borderId="4" xfId="0" applyFont="1" applyBorder="1" applyAlignment="1">
      <alignment horizontal="center" vertical="center"/>
    </xf>
    <xf numFmtId="49" fontId="4" fillId="0" borderId="2" xfId="0" applyNumberFormat="1" applyFont="1" applyBorder="1" applyAlignment="1">
      <alignment horizontal="center" vertical="center"/>
    </xf>
    <xf numFmtId="0" fontId="3" fillId="0" borderId="6" xfId="0" applyFont="1" applyBorder="1" applyAlignment="1">
      <alignment horizontal="left" wrapText="1"/>
    </xf>
    <xf numFmtId="3" fontId="3" fillId="0" borderId="1"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7" fillId="0" borderId="1" xfId="0" applyFont="1" applyBorder="1" applyAlignment="1">
      <alignment horizontal="center" vertical="center"/>
    </xf>
    <xf numFmtId="1" fontId="7" fillId="0" borderId="5" xfId="0" applyNumberFormat="1" applyFont="1" applyBorder="1" applyAlignment="1">
      <alignment horizontal="center" vertical="center"/>
    </xf>
    <xf numFmtId="1" fontId="7" fillId="0" borderId="1" xfId="0" applyNumberFormat="1" applyFont="1" applyBorder="1" applyAlignment="1">
      <alignment horizontal="center" vertical="center"/>
    </xf>
    <xf numFmtId="0" fontId="4" fillId="0" borderId="1" xfId="0" quotePrefix="1" applyFont="1" applyBorder="1" applyAlignment="1">
      <alignment horizontal="center" vertical="center"/>
    </xf>
    <xf numFmtId="164" fontId="4" fillId="0" borderId="1" xfId="0" quotePrefix="1" applyNumberFormat="1" applyFont="1" applyBorder="1" applyAlignment="1">
      <alignment horizontal="center" vertical="center"/>
    </xf>
    <xf numFmtId="0" fontId="5" fillId="0" borderId="4" xfId="0" quotePrefix="1" applyFont="1" applyBorder="1" applyAlignment="1">
      <alignment horizontal="center" vertical="center"/>
    </xf>
    <xf numFmtId="0" fontId="4" fillId="0" borderId="5"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49" fontId="4" fillId="0" borderId="1" xfId="0" applyNumberFormat="1" applyFont="1" applyBorder="1" applyAlignment="1">
      <alignment horizontal="center" vertical="center"/>
    </xf>
    <xf numFmtId="1" fontId="5" fillId="0" borderId="4" xfId="0" quotePrefix="1" applyNumberFormat="1" applyFont="1" applyBorder="1" applyAlignment="1">
      <alignment horizontal="center" vertical="center"/>
    </xf>
    <xf numFmtId="164" fontId="5" fillId="0" borderId="5" xfId="0" quotePrefix="1" applyNumberFormat="1" applyFont="1" applyBorder="1" applyAlignment="1">
      <alignment horizontal="center" vertical="center"/>
    </xf>
    <xf numFmtId="0" fontId="4" fillId="0" borderId="0" xfId="0" applyFont="1" applyAlignment="1">
      <alignment horizontal="left" wrapText="1" indent="1"/>
    </xf>
    <xf numFmtId="0" fontId="4" fillId="0" borderId="0" xfId="0" quotePrefix="1" applyFont="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justify"/>
    </xf>
    <xf numFmtId="0" fontId="7" fillId="2" borderId="0" xfId="0" applyFont="1" applyFill="1"/>
    <xf numFmtId="0" fontId="7" fillId="2" borderId="1" xfId="0" applyFont="1" applyFill="1" applyBorder="1" applyAlignment="1">
      <alignment horizontal="left"/>
    </xf>
    <xf numFmtId="0" fontId="7" fillId="2" borderId="1" xfId="0" applyFont="1" applyFill="1" applyBorder="1" applyAlignment="1">
      <alignment horizontal="center"/>
    </xf>
    <xf numFmtId="0" fontId="7" fillId="2" borderId="1" xfId="0" applyFont="1" applyFill="1" applyBorder="1"/>
    <xf numFmtId="0" fontId="3" fillId="0" borderId="0" xfId="0" applyFont="1" applyAlignment="1">
      <alignment vertical="top"/>
    </xf>
    <xf numFmtId="0" fontId="5" fillId="0" borderId="0" xfId="0" applyFont="1" applyAlignment="1">
      <alignment horizontal="right"/>
    </xf>
    <xf numFmtId="0" fontId="5" fillId="0" borderId="1" xfId="0" applyFont="1" applyBorder="1"/>
    <xf numFmtId="0" fontId="3" fillId="0" borderId="1" xfId="0" applyFont="1" applyBorder="1"/>
    <xf numFmtId="0" fontId="9" fillId="0" borderId="1" xfId="0" applyFont="1" applyBorder="1" applyAlignment="1">
      <alignment horizontal="center" vertical="center"/>
    </xf>
    <xf numFmtId="3" fontId="5" fillId="0" borderId="1" xfId="0" applyNumberFormat="1" applyFont="1" applyBorder="1"/>
    <xf numFmtId="3" fontId="4" fillId="0" borderId="1" xfId="0" applyNumberFormat="1" applyFont="1" applyBorder="1"/>
    <xf numFmtId="0" fontId="8" fillId="0" borderId="1" xfId="0" applyFont="1" applyBorder="1" applyAlignment="1">
      <alignment horizontal="center" vertical="center"/>
    </xf>
    <xf numFmtId="4" fontId="5" fillId="0" borderId="1" xfId="0" applyNumberFormat="1" applyFont="1" applyBorder="1"/>
    <xf numFmtId="1" fontId="5" fillId="0" borderId="1" xfId="0" applyNumberFormat="1" applyFont="1" applyBorder="1"/>
    <xf numFmtId="3" fontId="4" fillId="0" borderId="0" xfId="0" applyNumberFormat="1" applyFont="1"/>
    <xf numFmtId="4" fontId="5" fillId="0" borderId="0" xfId="0" applyNumberFormat="1" applyFont="1"/>
    <xf numFmtId="1" fontId="5" fillId="0" borderId="0" xfId="0" applyNumberFormat="1" applyFont="1" applyAlignment="1">
      <alignment vertical="top"/>
    </xf>
    <xf numFmtId="0" fontId="4" fillId="0" borderId="0" xfId="0" applyFont="1" applyAlignment="1">
      <alignment vertical="top"/>
    </xf>
    <xf numFmtId="165" fontId="5" fillId="0" borderId="0" xfId="0" applyNumberFormat="1" applyFont="1"/>
    <xf numFmtId="0" fontId="10" fillId="0" borderId="0" xfId="0" applyFont="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3" fontId="4" fillId="0" borderId="6" xfId="0" applyNumberFormat="1" applyFont="1" applyBorder="1" applyAlignment="1">
      <alignment horizontal="center"/>
    </xf>
    <xf numFmtId="3" fontId="5" fillId="0" borderId="6" xfId="0" applyNumberFormat="1" applyFont="1" applyBorder="1"/>
    <xf numFmtId="3" fontId="5" fillId="0" borderId="2" xfId="0" applyNumberFormat="1" applyFont="1" applyBorder="1"/>
    <xf numFmtId="3" fontId="5" fillId="0" borderId="7" xfId="0" applyNumberFormat="1" applyFont="1" applyBorder="1"/>
    <xf numFmtId="3" fontId="4" fillId="0" borderId="8" xfId="0" applyNumberFormat="1" applyFont="1" applyBorder="1" applyAlignment="1">
      <alignment horizontal="center"/>
    </xf>
    <xf numFmtId="3" fontId="5" fillId="0" borderId="8" xfId="0" applyNumberFormat="1" applyFont="1" applyBorder="1"/>
    <xf numFmtId="3" fontId="5" fillId="0" borderId="12" xfId="0" applyNumberFormat="1" applyFont="1" applyBorder="1"/>
    <xf numFmtId="3" fontId="5" fillId="0" borderId="9" xfId="0" applyNumberFormat="1" applyFont="1" applyBorder="1"/>
    <xf numFmtId="3" fontId="4" fillId="0" borderId="10" xfId="0" applyNumberFormat="1" applyFont="1" applyBorder="1" applyAlignment="1">
      <alignment horizontal="center"/>
    </xf>
    <xf numFmtId="3" fontId="5" fillId="0" borderId="10" xfId="0" applyNumberFormat="1" applyFont="1" applyBorder="1"/>
    <xf numFmtId="3" fontId="5" fillId="0" borderId="3" xfId="0" applyNumberFormat="1" applyFont="1" applyBorder="1"/>
    <xf numFmtId="3" fontId="5" fillId="0" borderId="11" xfId="0" applyNumberFormat="1" applyFont="1" applyBorder="1"/>
    <xf numFmtId="0" fontId="3" fillId="0" borderId="0" xfId="0" applyFont="1" applyAlignment="1">
      <alignment vertical="top" wrapText="1"/>
    </xf>
    <xf numFmtId="3" fontId="7" fillId="0" borderId="1" xfId="0" applyNumberFormat="1" applyFont="1" applyBorder="1" applyAlignment="1">
      <alignment horizontal="right" vertical="center" indent="4"/>
    </xf>
    <xf numFmtId="3" fontId="5" fillId="0" borderId="2" xfId="0" applyNumberFormat="1" applyFont="1" applyBorder="1" applyAlignment="1">
      <alignment horizontal="right" vertical="center" indent="4"/>
    </xf>
    <xf numFmtId="3" fontId="5" fillId="0" borderId="12" xfId="0" applyNumberFormat="1" applyFont="1" applyBorder="1" applyAlignment="1">
      <alignment horizontal="right" vertical="center" indent="4"/>
    </xf>
    <xf numFmtId="3" fontId="5" fillId="0" borderId="3" xfId="0" applyNumberFormat="1" applyFont="1" applyBorder="1" applyAlignment="1">
      <alignment horizontal="right" vertical="center" indent="4"/>
    </xf>
    <xf numFmtId="0" fontId="7" fillId="0" borderId="1" xfId="0" applyFont="1" applyBorder="1" applyAlignment="1">
      <alignment horizontal="right" vertical="center" indent="4"/>
    </xf>
    <xf numFmtId="0" fontId="7" fillId="0" borderId="2" xfId="0" applyFont="1" applyBorder="1" applyAlignment="1">
      <alignment horizontal="right" vertical="center" indent="8"/>
    </xf>
    <xf numFmtId="0" fontId="5" fillId="0" borderId="2" xfId="0" applyFont="1" applyBorder="1" applyAlignment="1">
      <alignment horizontal="right" vertical="center" indent="8"/>
    </xf>
    <xf numFmtId="0" fontId="5" fillId="0" borderId="12" xfId="0" quotePrefix="1" applyFont="1" applyBorder="1" applyAlignment="1">
      <alignment horizontal="right" vertical="center" indent="4"/>
    </xf>
    <xf numFmtId="0" fontId="5" fillId="0" borderId="3" xfId="0" quotePrefix="1" applyFont="1" applyBorder="1" applyAlignment="1">
      <alignment horizontal="right" vertical="center" indent="4"/>
    </xf>
    <xf numFmtId="164" fontId="5" fillId="0" borderId="3" xfId="0" applyNumberFormat="1" applyFont="1" applyBorder="1" applyAlignment="1">
      <alignment horizontal="right" vertical="center" indent="4"/>
    </xf>
    <xf numFmtId="168" fontId="7" fillId="0" borderId="0" xfId="3" applyNumberFormat="1" applyFont="1" applyAlignment="1">
      <alignment horizontal="right" vertical="center"/>
    </xf>
    <xf numFmtId="168" fontId="7" fillId="0" borderId="2" xfId="3" applyNumberFormat="1" applyFont="1" applyBorder="1" applyAlignment="1">
      <alignment horizontal="right" vertical="center"/>
    </xf>
    <xf numFmtId="168" fontId="7" fillId="0" borderId="13" xfId="3" applyNumberFormat="1" applyFont="1" applyBorder="1" applyAlignment="1">
      <alignment horizontal="right" vertical="center"/>
    </xf>
    <xf numFmtId="3" fontId="7" fillId="0" borderId="7" xfId="0" applyNumberFormat="1" applyFont="1" applyBorder="1" applyAlignment="1">
      <alignment horizontal="right" vertical="center"/>
    </xf>
    <xf numFmtId="168" fontId="5" fillId="0" borderId="0" xfId="3" applyNumberFormat="1" applyFont="1" applyAlignment="1">
      <alignment horizontal="right" vertical="center"/>
    </xf>
    <xf numFmtId="168" fontId="5" fillId="0" borderId="12" xfId="3" applyNumberFormat="1" applyFont="1" applyBorder="1" applyAlignment="1">
      <alignment horizontal="right" vertical="center"/>
    </xf>
    <xf numFmtId="168" fontId="5" fillId="0" borderId="0" xfId="3" applyNumberFormat="1" applyFont="1" applyBorder="1" applyAlignment="1">
      <alignment horizontal="right" vertical="center"/>
    </xf>
    <xf numFmtId="0" fontId="5" fillId="0" borderId="9" xfId="0" applyFont="1" applyBorder="1" applyAlignment="1">
      <alignment horizontal="right" vertical="center"/>
    </xf>
    <xf numFmtId="0" fontId="7" fillId="0" borderId="7" xfId="0" applyFont="1" applyBorder="1" applyAlignment="1">
      <alignment horizontal="right" vertical="center"/>
    </xf>
    <xf numFmtId="0" fontId="5" fillId="0" borderId="11" xfId="0" applyFont="1" applyBorder="1" applyAlignment="1">
      <alignment horizontal="right" vertical="center"/>
    </xf>
    <xf numFmtId="0" fontId="7" fillId="0" borderId="9" xfId="0" applyFont="1" applyBorder="1" applyAlignment="1">
      <alignment horizontal="right" vertical="center"/>
    </xf>
    <xf numFmtId="1" fontId="5" fillId="0" borderId="11" xfId="0" applyNumberFormat="1" applyFont="1" applyBorder="1" applyAlignment="1">
      <alignment horizontal="right" vertical="center"/>
    </xf>
    <xf numFmtId="0" fontId="7" fillId="0" borderId="6" xfId="0" applyFont="1" applyBorder="1" applyAlignment="1">
      <alignment horizontal="right" vertical="center"/>
    </xf>
    <xf numFmtId="0" fontId="7" fillId="0" borderId="2" xfId="0" applyFont="1" applyBorder="1" applyAlignment="1">
      <alignment horizontal="right" vertical="center"/>
    </xf>
    <xf numFmtId="0" fontId="7" fillId="0" borderId="13"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0" fontId="7" fillId="0" borderId="8" xfId="0" applyFont="1" applyBorder="1" applyAlignment="1">
      <alignment horizontal="right" vertical="center"/>
    </xf>
    <xf numFmtId="0" fontId="7" fillId="0" borderId="12" xfId="0" applyFont="1" applyBorder="1" applyAlignment="1">
      <alignment horizontal="right" vertical="center"/>
    </xf>
    <xf numFmtId="0" fontId="7" fillId="0" borderId="0" xfId="0" applyFont="1" applyAlignment="1">
      <alignment horizontal="right" vertical="center"/>
    </xf>
    <xf numFmtId="0" fontId="3" fillId="0" borderId="0" xfId="0" applyFont="1"/>
    <xf numFmtId="0" fontId="3" fillId="0" borderId="0" xfId="0" applyFont="1" applyAlignment="1">
      <alignment horizontal="left" vertical="top" wrapText="1"/>
    </xf>
    <xf numFmtId="0" fontId="3" fillId="0" borderId="0" xfId="0" applyFont="1" applyAlignment="1">
      <alignment horizontal="left" vertical="top"/>
    </xf>
    <xf numFmtId="0" fontId="7" fillId="0" borderId="17"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5" fillId="0" borderId="0" xfId="0" applyFont="1" applyAlignment="1">
      <alignment horizontal="left" vertical="top" wrapText="1"/>
    </xf>
    <xf numFmtId="0" fontId="4" fillId="0" borderId="0" xfId="0" applyFont="1" applyAlignment="1">
      <alignment horizontal="left"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 borderId="8" xfId="0" applyFont="1" applyFill="1" applyBorder="1" applyAlignment="1">
      <alignment horizontal="left"/>
    </xf>
    <xf numFmtId="0" fontId="4" fillId="2" borderId="9" xfId="0" applyFont="1" applyFill="1" applyBorder="1" applyAlignment="1">
      <alignment horizontal="left"/>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0" xfId="0" applyFont="1" applyAlignment="1">
      <alignment horizontal="center"/>
    </xf>
    <xf numFmtId="0" fontId="4" fillId="2" borderId="0" xfId="0" applyFont="1" applyFill="1" applyAlignment="1">
      <alignment horizontal="left" vertical="top" wrapText="1"/>
    </xf>
    <xf numFmtId="0" fontId="4" fillId="0" borderId="13" xfId="0" applyFont="1" applyBorder="1" applyAlignment="1">
      <alignment horizontal="left"/>
    </xf>
    <xf numFmtId="0" fontId="5" fillId="0" borderId="0" xfId="0" applyFont="1" applyAlignment="1">
      <alignment horizontal="left" vertical="center" wrapText="1"/>
    </xf>
    <xf numFmtId="0" fontId="5" fillId="2" borderId="0" xfId="0" applyFont="1" applyFill="1" applyAlignment="1">
      <alignment horizontal="left" wrapText="1"/>
    </xf>
  </cellXfs>
  <cellStyles count="4">
    <cellStyle name="Milliers" xfId="3" builtinId="3"/>
    <cellStyle name="Normal" xfId="0" builtinId="0"/>
    <cellStyle name="Normal 2" xfId="1" xr:uid="{00000000-0005-0000-0000-000002000000}"/>
    <cellStyle name="Pourcentage 2" xfId="2" xr:uid="{00000000-0005-0000-0000-000003000000}"/>
  </cellStyles>
  <dxfs count="0"/>
  <tableStyles count="0" defaultTableStyle="TableStyleMedium2" defaultPivotStyle="PivotStyleLight16"/>
  <colors>
    <mruColors>
      <color rgb="FF595959"/>
      <color rgb="FF18A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opLeftCell="A59" workbookViewId="0">
      <selection activeCell="B61" sqref="B61:G71"/>
    </sheetView>
  </sheetViews>
  <sheetFormatPr baseColWidth="10" defaultColWidth="11.453125" defaultRowHeight="15" customHeight="1" x14ac:dyDescent="0.2"/>
  <cols>
    <col min="1" max="1" width="4.1796875" style="3" customWidth="1"/>
    <col min="2" max="2" width="11.453125" style="3"/>
    <col min="3" max="7" width="11.1796875" style="3" customWidth="1"/>
    <col min="8" max="16384" width="11.453125" style="3"/>
  </cols>
  <sheetData>
    <row r="1" spans="1:13" ht="12" customHeight="1" x14ac:dyDescent="0.2">
      <c r="A1" s="161" t="s">
        <v>174</v>
      </c>
      <c r="B1" s="162"/>
      <c r="C1" s="162"/>
      <c r="D1" s="162"/>
      <c r="E1" s="162"/>
      <c r="F1" s="162"/>
      <c r="G1" s="162"/>
      <c r="H1" s="162"/>
      <c r="I1" s="162"/>
      <c r="J1" s="162"/>
      <c r="K1" s="162"/>
      <c r="L1" s="162"/>
      <c r="M1" s="162"/>
    </row>
    <row r="2" spans="1:13" ht="15" customHeight="1" x14ac:dyDescent="0.2">
      <c r="G2" s="30" t="s">
        <v>50</v>
      </c>
    </row>
    <row r="3" spans="1:13" ht="15" customHeight="1" x14ac:dyDescent="0.25">
      <c r="B3" s="98"/>
      <c r="C3" s="163" t="s">
        <v>0</v>
      </c>
      <c r="D3" s="164"/>
      <c r="E3" s="164"/>
      <c r="F3" s="164"/>
      <c r="G3" s="165"/>
    </row>
    <row r="4" spans="1:13" ht="48.75" customHeight="1" x14ac:dyDescent="0.2">
      <c r="B4" s="112" t="s">
        <v>46</v>
      </c>
      <c r="C4" s="113" t="s">
        <v>39</v>
      </c>
      <c r="D4" s="31" t="s">
        <v>35</v>
      </c>
      <c r="E4" s="113" t="s">
        <v>36</v>
      </c>
      <c r="F4" s="31" t="s">
        <v>37</v>
      </c>
      <c r="G4" s="114" t="s">
        <v>38</v>
      </c>
    </row>
    <row r="5" spans="1:13" ht="15" customHeight="1" x14ac:dyDescent="0.2">
      <c r="B5" s="115">
        <v>0</v>
      </c>
      <c r="C5" s="116">
        <v>281</v>
      </c>
      <c r="D5" s="117">
        <v>341</v>
      </c>
      <c r="E5" s="118">
        <v>394</v>
      </c>
      <c r="F5" s="118">
        <v>455</v>
      </c>
      <c r="G5" s="118">
        <v>516</v>
      </c>
    </row>
    <row r="6" spans="1:13" ht="15" customHeight="1" x14ac:dyDescent="0.2">
      <c r="B6" s="119">
        <v>50</v>
      </c>
      <c r="C6" s="120">
        <v>281</v>
      </c>
      <c r="D6" s="121">
        <v>341</v>
      </c>
      <c r="E6" s="122">
        <v>394</v>
      </c>
      <c r="F6" s="122">
        <v>455</v>
      </c>
      <c r="G6" s="122">
        <v>516</v>
      </c>
      <c r="H6" s="36"/>
    </row>
    <row r="7" spans="1:13" ht="15" customHeight="1" x14ac:dyDescent="0.2">
      <c r="B7" s="119">
        <v>100</v>
      </c>
      <c r="C7" s="120">
        <v>281</v>
      </c>
      <c r="D7" s="121">
        <v>341</v>
      </c>
      <c r="E7" s="122">
        <v>394</v>
      </c>
      <c r="F7" s="122">
        <v>455</v>
      </c>
      <c r="G7" s="122">
        <v>516</v>
      </c>
      <c r="H7" s="36"/>
    </row>
    <row r="8" spans="1:13" ht="15" customHeight="1" x14ac:dyDescent="0.2">
      <c r="B8" s="119">
        <v>150</v>
      </c>
      <c r="C8" s="120">
        <v>281</v>
      </c>
      <c r="D8" s="121">
        <v>341</v>
      </c>
      <c r="E8" s="122">
        <v>394</v>
      </c>
      <c r="F8" s="122">
        <v>455</v>
      </c>
      <c r="G8" s="122">
        <v>516</v>
      </c>
      <c r="H8" s="36"/>
    </row>
    <row r="9" spans="1:13" ht="15" customHeight="1" x14ac:dyDescent="0.2">
      <c r="B9" s="119">
        <v>200</v>
      </c>
      <c r="C9" s="120">
        <v>281</v>
      </c>
      <c r="D9" s="121">
        <v>341</v>
      </c>
      <c r="E9" s="122">
        <v>394</v>
      </c>
      <c r="F9" s="122">
        <v>455</v>
      </c>
      <c r="G9" s="122">
        <v>516</v>
      </c>
      <c r="H9" s="36"/>
    </row>
    <row r="10" spans="1:13" ht="15" customHeight="1" x14ac:dyDescent="0.2">
      <c r="B10" s="119">
        <v>250</v>
      </c>
      <c r="C10" s="120">
        <v>281</v>
      </c>
      <c r="D10" s="121">
        <v>341</v>
      </c>
      <c r="E10" s="122">
        <v>394</v>
      </c>
      <c r="F10" s="122">
        <v>455</v>
      </c>
      <c r="G10" s="122">
        <v>516</v>
      </c>
      <c r="H10" s="36"/>
    </row>
    <row r="11" spans="1:13" ht="15" customHeight="1" x14ac:dyDescent="0.2">
      <c r="B11" s="119">
        <v>300</v>
      </c>
      <c r="C11" s="120">
        <v>281</v>
      </c>
      <c r="D11" s="121">
        <v>341</v>
      </c>
      <c r="E11" s="122">
        <v>394</v>
      </c>
      <c r="F11" s="122">
        <v>455</v>
      </c>
      <c r="G11" s="122">
        <v>516</v>
      </c>
      <c r="H11" s="36"/>
    </row>
    <row r="12" spans="1:13" ht="15" customHeight="1" x14ac:dyDescent="0.2">
      <c r="B12" s="119">
        <v>350</v>
      </c>
      <c r="C12" s="120">
        <v>281</v>
      </c>
      <c r="D12" s="121">
        <v>341</v>
      </c>
      <c r="E12" s="122">
        <v>394</v>
      </c>
      <c r="F12" s="122">
        <v>455</v>
      </c>
      <c r="G12" s="122">
        <v>516</v>
      </c>
      <c r="H12" s="36"/>
    </row>
    <row r="13" spans="1:13" ht="15" customHeight="1" x14ac:dyDescent="0.2">
      <c r="B13" s="119">
        <v>400</v>
      </c>
      <c r="C13" s="120">
        <v>281</v>
      </c>
      <c r="D13" s="121">
        <v>341</v>
      </c>
      <c r="E13" s="122">
        <v>394</v>
      </c>
      <c r="F13" s="122">
        <v>455</v>
      </c>
      <c r="G13" s="122">
        <v>516</v>
      </c>
      <c r="H13" s="36"/>
    </row>
    <row r="14" spans="1:13" ht="14.25" customHeight="1" x14ac:dyDescent="0.2">
      <c r="B14" s="119">
        <v>450</v>
      </c>
      <c r="C14" s="120">
        <v>267</v>
      </c>
      <c r="D14" s="121">
        <v>341</v>
      </c>
      <c r="E14" s="122">
        <v>394</v>
      </c>
      <c r="F14" s="122">
        <v>455</v>
      </c>
      <c r="G14" s="122">
        <v>516</v>
      </c>
      <c r="H14" s="36"/>
    </row>
    <row r="15" spans="1:13" ht="15" customHeight="1" x14ac:dyDescent="0.2">
      <c r="B15" s="119">
        <v>500</v>
      </c>
      <c r="C15" s="120">
        <v>249</v>
      </c>
      <c r="D15" s="121">
        <v>341</v>
      </c>
      <c r="E15" s="122">
        <v>394</v>
      </c>
      <c r="F15" s="122">
        <v>455</v>
      </c>
      <c r="G15" s="122">
        <v>516</v>
      </c>
      <c r="H15" s="36"/>
    </row>
    <row r="16" spans="1:13" ht="15" customHeight="1" x14ac:dyDescent="0.2">
      <c r="B16" s="119">
        <v>550</v>
      </c>
      <c r="C16" s="120">
        <v>230</v>
      </c>
      <c r="D16" s="121">
        <v>341</v>
      </c>
      <c r="E16" s="122">
        <v>394</v>
      </c>
      <c r="F16" s="122">
        <v>455</v>
      </c>
      <c r="G16" s="122">
        <v>516</v>
      </c>
      <c r="H16" s="36"/>
    </row>
    <row r="17" spans="2:8" ht="15" customHeight="1" x14ac:dyDescent="0.2">
      <c r="B17" s="119">
        <v>600</v>
      </c>
      <c r="C17" s="120">
        <v>211</v>
      </c>
      <c r="D17" s="121">
        <v>338</v>
      </c>
      <c r="E17" s="122">
        <v>394</v>
      </c>
      <c r="F17" s="122">
        <v>455</v>
      </c>
      <c r="G17" s="122">
        <v>516</v>
      </c>
      <c r="H17" s="36"/>
    </row>
    <row r="18" spans="2:8" ht="15" customHeight="1" x14ac:dyDescent="0.2">
      <c r="B18" s="119">
        <v>650</v>
      </c>
      <c r="C18" s="120">
        <v>193</v>
      </c>
      <c r="D18" s="121">
        <v>317</v>
      </c>
      <c r="E18" s="122">
        <v>394</v>
      </c>
      <c r="F18" s="122">
        <v>455</v>
      </c>
      <c r="G18" s="122">
        <v>516</v>
      </c>
      <c r="H18" s="36"/>
    </row>
    <row r="19" spans="2:8" ht="15" customHeight="1" x14ac:dyDescent="0.2">
      <c r="B19" s="119">
        <v>700</v>
      </c>
      <c r="C19" s="120">
        <v>174</v>
      </c>
      <c r="D19" s="121">
        <v>296</v>
      </c>
      <c r="E19" s="122">
        <v>394</v>
      </c>
      <c r="F19" s="122">
        <v>455</v>
      </c>
      <c r="G19" s="122">
        <v>516</v>
      </c>
      <c r="H19" s="36"/>
    </row>
    <row r="20" spans="2:8" ht="15" customHeight="1" x14ac:dyDescent="0.2">
      <c r="B20" s="119">
        <v>750</v>
      </c>
      <c r="C20" s="120">
        <v>155</v>
      </c>
      <c r="D20" s="121">
        <v>276</v>
      </c>
      <c r="E20" s="122">
        <v>378</v>
      </c>
      <c r="F20" s="122">
        <v>446</v>
      </c>
      <c r="G20" s="122">
        <v>515</v>
      </c>
      <c r="H20" s="36"/>
    </row>
    <row r="21" spans="2:8" ht="15" customHeight="1" x14ac:dyDescent="0.2">
      <c r="B21" s="119">
        <v>800</v>
      </c>
      <c r="C21" s="120">
        <v>136</v>
      </c>
      <c r="D21" s="121">
        <v>255</v>
      </c>
      <c r="E21" s="122">
        <v>360</v>
      </c>
      <c r="F21" s="122">
        <v>430</v>
      </c>
      <c r="G21" s="122">
        <v>501</v>
      </c>
    </row>
    <row r="22" spans="2:8" ht="15" customHeight="1" x14ac:dyDescent="0.2">
      <c r="B22" s="119">
        <v>850</v>
      </c>
      <c r="C22" s="120">
        <v>118</v>
      </c>
      <c r="D22" s="121">
        <v>234</v>
      </c>
      <c r="E22" s="122">
        <v>342</v>
      </c>
      <c r="F22" s="122">
        <v>413</v>
      </c>
      <c r="G22" s="122">
        <v>487</v>
      </c>
    </row>
    <row r="23" spans="2:8" ht="15" customHeight="1" x14ac:dyDescent="0.2">
      <c r="B23" s="119">
        <v>900</v>
      </c>
      <c r="C23" s="120">
        <v>99</v>
      </c>
      <c r="D23" s="121">
        <v>214</v>
      </c>
      <c r="E23" s="122">
        <v>324</v>
      </c>
      <c r="F23" s="122">
        <v>397</v>
      </c>
      <c r="G23" s="122">
        <v>474</v>
      </c>
    </row>
    <row r="24" spans="2:8" ht="15" customHeight="1" x14ac:dyDescent="0.2">
      <c r="B24" s="119">
        <v>950</v>
      </c>
      <c r="C24" s="120">
        <v>80</v>
      </c>
      <c r="D24" s="121">
        <v>193</v>
      </c>
      <c r="E24" s="122">
        <v>306</v>
      </c>
      <c r="F24" s="122">
        <v>381</v>
      </c>
      <c r="G24" s="122">
        <v>460</v>
      </c>
    </row>
    <row r="25" spans="2:8" ht="15" customHeight="1" x14ac:dyDescent="0.2">
      <c r="B25" s="119">
        <v>1000</v>
      </c>
      <c r="C25" s="120">
        <v>61</v>
      </c>
      <c r="D25" s="121">
        <v>173</v>
      </c>
      <c r="E25" s="122">
        <v>288</v>
      </c>
      <c r="F25" s="122">
        <v>365</v>
      </c>
      <c r="G25" s="122">
        <v>446</v>
      </c>
    </row>
    <row r="26" spans="2:8" ht="15" customHeight="1" x14ac:dyDescent="0.2">
      <c r="B26" s="119">
        <v>1050</v>
      </c>
      <c r="C26" s="120">
        <v>43</v>
      </c>
      <c r="D26" s="121">
        <v>152</v>
      </c>
      <c r="E26" s="122">
        <v>270</v>
      </c>
      <c r="F26" s="122">
        <v>349</v>
      </c>
      <c r="G26" s="122">
        <v>432</v>
      </c>
    </row>
    <row r="27" spans="2:8" ht="15" customHeight="1" x14ac:dyDescent="0.2">
      <c r="B27" s="119">
        <v>1100</v>
      </c>
      <c r="C27" s="120">
        <v>24</v>
      </c>
      <c r="D27" s="121">
        <v>131</v>
      </c>
      <c r="E27" s="122">
        <v>253</v>
      </c>
      <c r="F27" s="122">
        <v>333</v>
      </c>
      <c r="G27" s="122">
        <v>418</v>
      </c>
    </row>
    <row r="28" spans="2:8" ht="15" customHeight="1" x14ac:dyDescent="0.2">
      <c r="B28" s="119">
        <v>1150</v>
      </c>
      <c r="C28" s="120">
        <v>0</v>
      </c>
      <c r="D28" s="121">
        <v>111</v>
      </c>
      <c r="E28" s="122">
        <v>235</v>
      </c>
      <c r="F28" s="122">
        <v>317</v>
      </c>
      <c r="G28" s="122">
        <v>405</v>
      </c>
    </row>
    <row r="29" spans="2:8" ht="15" customHeight="1" x14ac:dyDescent="0.2">
      <c r="B29" s="119">
        <v>1200</v>
      </c>
      <c r="C29" s="120">
        <v>0</v>
      </c>
      <c r="D29" s="121">
        <v>90</v>
      </c>
      <c r="E29" s="122">
        <v>217</v>
      </c>
      <c r="F29" s="122">
        <v>301</v>
      </c>
      <c r="G29" s="122">
        <v>391</v>
      </c>
    </row>
    <row r="30" spans="2:8" ht="15" customHeight="1" x14ac:dyDescent="0.2">
      <c r="B30" s="119">
        <v>1250</v>
      </c>
      <c r="C30" s="120">
        <v>0</v>
      </c>
      <c r="D30" s="121">
        <v>69</v>
      </c>
      <c r="E30" s="122">
        <v>199</v>
      </c>
      <c r="F30" s="122">
        <v>285</v>
      </c>
      <c r="G30" s="122">
        <v>377</v>
      </c>
    </row>
    <row r="31" spans="2:8" ht="15" customHeight="1" x14ac:dyDescent="0.2">
      <c r="B31" s="119">
        <v>1300</v>
      </c>
      <c r="C31" s="120">
        <v>0</v>
      </c>
      <c r="D31" s="121">
        <v>49</v>
      </c>
      <c r="E31" s="122">
        <v>181</v>
      </c>
      <c r="F31" s="122">
        <v>269</v>
      </c>
      <c r="G31" s="122">
        <v>363</v>
      </c>
    </row>
    <row r="32" spans="2:8" ht="15" customHeight="1" x14ac:dyDescent="0.2">
      <c r="B32" s="119">
        <v>1350</v>
      </c>
      <c r="C32" s="120">
        <v>0</v>
      </c>
      <c r="D32" s="121">
        <v>28</v>
      </c>
      <c r="E32" s="122">
        <v>163</v>
      </c>
      <c r="F32" s="122">
        <v>253</v>
      </c>
      <c r="G32" s="122">
        <v>349</v>
      </c>
    </row>
    <row r="33" spans="2:7" ht="15" customHeight="1" x14ac:dyDescent="0.2">
      <c r="B33" s="119">
        <v>1400</v>
      </c>
      <c r="C33" s="120">
        <v>0</v>
      </c>
      <c r="D33" s="121">
        <v>0</v>
      </c>
      <c r="E33" s="122">
        <v>145</v>
      </c>
      <c r="F33" s="122">
        <v>237</v>
      </c>
      <c r="G33" s="122">
        <v>335</v>
      </c>
    </row>
    <row r="34" spans="2:7" ht="15" customHeight="1" x14ac:dyDescent="0.2">
      <c r="B34" s="119">
        <v>1450</v>
      </c>
      <c r="C34" s="120">
        <v>0</v>
      </c>
      <c r="D34" s="121">
        <v>0</v>
      </c>
      <c r="E34" s="122">
        <v>127</v>
      </c>
      <c r="F34" s="122">
        <v>221</v>
      </c>
      <c r="G34" s="122">
        <v>322</v>
      </c>
    </row>
    <row r="35" spans="2:7" ht="15" customHeight="1" x14ac:dyDescent="0.2">
      <c r="B35" s="119">
        <v>1500</v>
      </c>
      <c r="C35" s="120">
        <v>0</v>
      </c>
      <c r="D35" s="121">
        <v>0</v>
      </c>
      <c r="E35" s="122">
        <v>109</v>
      </c>
      <c r="F35" s="122">
        <v>205</v>
      </c>
      <c r="G35" s="122">
        <v>308</v>
      </c>
    </row>
    <row r="36" spans="2:7" ht="15" customHeight="1" x14ac:dyDescent="0.2">
      <c r="B36" s="119">
        <v>1550</v>
      </c>
      <c r="C36" s="120">
        <v>0</v>
      </c>
      <c r="D36" s="121">
        <v>0</v>
      </c>
      <c r="E36" s="122">
        <v>91</v>
      </c>
      <c r="F36" s="122">
        <v>189</v>
      </c>
      <c r="G36" s="122">
        <v>294</v>
      </c>
    </row>
    <row r="37" spans="2:7" ht="15" customHeight="1" x14ac:dyDescent="0.2">
      <c r="B37" s="119">
        <v>1600</v>
      </c>
      <c r="C37" s="120">
        <v>0</v>
      </c>
      <c r="D37" s="121">
        <v>0</v>
      </c>
      <c r="E37" s="122">
        <v>73</v>
      </c>
      <c r="F37" s="122">
        <v>173</v>
      </c>
      <c r="G37" s="122">
        <v>280</v>
      </c>
    </row>
    <row r="38" spans="2:7" ht="15" customHeight="1" x14ac:dyDescent="0.2">
      <c r="B38" s="119">
        <v>1650</v>
      </c>
      <c r="C38" s="120">
        <v>0</v>
      </c>
      <c r="D38" s="121">
        <v>0</v>
      </c>
      <c r="E38" s="122">
        <v>55</v>
      </c>
      <c r="F38" s="122">
        <v>157</v>
      </c>
      <c r="G38" s="122">
        <v>266</v>
      </c>
    </row>
    <row r="39" spans="2:7" ht="15" customHeight="1" x14ac:dyDescent="0.2">
      <c r="B39" s="119">
        <v>1700</v>
      </c>
      <c r="C39" s="120">
        <v>0</v>
      </c>
      <c r="D39" s="121">
        <v>0</v>
      </c>
      <c r="E39" s="122">
        <v>37</v>
      </c>
      <c r="F39" s="122">
        <v>141</v>
      </c>
      <c r="G39" s="122">
        <v>253</v>
      </c>
    </row>
    <row r="40" spans="2:7" ht="15" customHeight="1" x14ac:dyDescent="0.2">
      <c r="B40" s="119">
        <v>1750</v>
      </c>
      <c r="C40" s="120">
        <v>0</v>
      </c>
      <c r="D40" s="121">
        <v>0</v>
      </c>
      <c r="E40" s="122">
        <v>19</v>
      </c>
      <c r="F40" s="122">
        <v>125</v>
      </c>
      <c r="G40" s="122">
        <v>239</v>
      </c>
    </row>
    <row r="41" spans="2:7" ht="15" customHeight="1" x14ac:dyDescent="0.2">
      <c r="B41" s="119">
        <v>1800</v>
      </c>
      <c r="C41" s="120">
        <v>0</v>
      </c>
      <c r="D41" s="121">
        <v>0</v>
      </c>
      <c r="E41" s="122">
        <v>0</v>
      </c>
      <c r="F41" s="122">
        <v>109</v>
      </c>
      <c r="G41" s="122">
        <v>225</v>
      </c>
    </row>
    <row r="42" spans="2:7" ht="15" customHeight="1" x14ac:dyDescent="0.2">
      <c r="B42" s="119">
        <v>1850</v>
      </c>
      <c r="C42" s="120">
        <v>0</v>
      </c>
      <c r="D42" s="121">
        <v>0</v>
      </c>
      <c r="E42" s="122">
        <v>0</v>
      </c>
      <c r="F42" s="122">
        <v>93</v>
      </c>
      <c r="G42" s="122">
        <v>211</v>
      </c>
    </row>
    <row r="43" spans="2:7" ht="15" customHeight="1" x14ac:dyDescent="0.2">
      <c r="B43" s="119">
        <v>1900</v>
      </c>
      <c r="C43" s="120">
        <v>0</v>
      </c>
      <c r="D43" s="121">
        <v>0</v>
      </c>
      <c r="E43" s="122">
        <v>0</v>
      </c>
      <c r="F43" s="122">
        <v>77</v>
      </c>
      <c r="G43" s="122">
        <v>197</v>
      </c>
    </row>
    <row r="44" spans="2:7" ht="15" customHeight="1" x14ac:dyDescent="0.2">
      <c r="B44" s="119">
        <v>1950</v>
      </c>
      <c r="C44" s="120">
        <v>0</v>
      </c>
      <c r="D44" s="121">
        <v>0</v>
      </c>
      <c r="E44" s="122">
        <v>0</v>
      </c>
      <c r="F44" s="122">
        <v>61</v>
      </c>
      <c r="G44" s="122">
        <v>183</v>
      </c>
    </row>
    <row r="45" spans="2:7" ht="15" customHeight="1" x14ac:dyDescent="0.2">
      <c r="B45" s="119">
        <v>2000</v>
      </c>
      <c r="C45" s="120">
        <v>0</v>
      </c>
      <c r="D45" s="121">
        <v>0</v>
      </c>
      <c r="E45" s="122">
        <v>0</v>
      </c>
      <c r="F45" s="122">
        <v>45</v>
      </c>
      <c r="G45" s="122">
        <v>170</v>
      </c>
    </row>
    <row r="46" spans="2:7" ht="15" customHeight="1" x14ac:dyDescent="0.2">
      <c r="B46" s="119">
        <v>2050</v>
      </c>
      <c r="C46" s="120">
        <v>0</v>
      </c>
      <c r="D46" s="121">
        <v>0</v>
      </c>
      <c r="E46" s="122">
        <v>0</v>
      </c>
      <c r="F46" s="122">
        <v>29</v>
      </c>
      <c r="G46" s="122">
        <v>156</v>
      </c>
    </row>
    <row r="47" spans="2:7" ht="15" customHeight="1" x14ac:dyDescent="0.2">
      <c r="B47" s="119">
        <v>2100</v>
      </c>
      <c r="C47" s="120">
        <v>0</v>
      </c>
      <c r="D47" s="121">
        <v>0</v>
      </c>
      <c r="E47" s="122">
        <v>0</v>
      </c>
      <c r="F47" s="122">
        <v>13</v>
      </c>
      <c r="G47" s="122">
        <v>142</v>
      </c>
    </row>
    <row r="48" spans="2:7" ht="15" customHeight="1" x14ac:dyDescent="0.2">
      <c r="B48" s="119">
        <v>2150</v>
      </c>
      <c r="C48" s="120">
        <v>0</v>
      </c>
      <c r="D48" s="121">
        <v>0</v>
      </c>
      <c r="E48" s="122">
        <v>0</v>
      </c>
      <c r="F48" s="122">
        <v>0</v>
      </c>
      <c r="G48" s="122">
        <v>128</v>
      </c>
    </row>
    <row r="49" spans="1:13" ht="15" customHeight="1" x14ac:dyDescent="0.2">
      <c r="B49" s="119">
        <v>2200</v>
      </c>
      <c r="C49" s="120">
        <v>0</v>
      </c>
      <c r="D49" s="121">
        <v>0</v>
      </c>
      <c r="E49" s="122">
        <v>0</v>
      </c>
      <c r="F49" s="122">
        <v>0</v>
      </c>
      <c r="G49" s="122">
        <v>114</v>
      </c>
    </row>
    <row r="50" spans="1:13" ht="15" customHeight="1" x14ac:dyDescent="0.2">
      <c r="B50" s="119">
        <v>2250</v>
      </c>
      <c r="C50" s="120">
        <v>0</v>
      </c>
      <c r="D50" s="121">
        <v>0</v>
      </c>
      <c r="E50" s="122">
        <v>0</v>
      </c>
      <c r="F50" s="122">
        <v>0</v>
      </c>
      <c r="G50" s="122">
        <v>101</v>
      </c>
    </row>
    <row r="51" spans="1:13" ht="15" customHeight="1" x14ac:dyDescent="0.2">
      <c r="B51" s="119">
        <v>2300</v>
      </c>
      <c r="C51" s="120">
        <v>0</v>
      </c>
      <c r="D51" s="121">
        <v>0</v>
      </c>
      <c r="E51" s="122">
        <v>0</v>
      </c>
      <c r="F51" s="122">
        <v>0</v>
      </c>
      <c r="G51" s="122">
        <v>87</v>
      </c>
    </row>
    <row r="52" spans="1:13" ht="15" customHeight="1" x14ac:dyDescent="0.2">
      <c r="B52" s="119">
        <v>2350</v>
      </c>
      <c r="C52" s="120">
        <v>0</v>
      </c>
      <c r="D52" s="121">
        <v>0</v>
      </c>
      <c r="E52" s="122">
        <v>0</v>
      </c>
      <c r="F52" s="122">
        <v>0</v>
      </c>
      <c r="G52" s="122">
        <v>73</v>
      </c>
    </row>
    <row r="53" spans="1:13" ht="15" customHeight="1" x14ac:dyDescent="0.2">
      <c r="B53" s="119">
        <v>2400</v>
      </c>
      <c r="C53" s="120">
        <v>0</v>
      </c>
      <c r="D53" s="121">
        <v>0</v>
      </c>
      <c r="E53" s="122">
        <v>0</v>
      </c>
      <c r="F53" s="122">
        <v>0</v>
      </c>
      <c r="G53" s="122">
        <v>59</v>
      </c>
    </row>
    <row r="54" spans="1:13" ht="15" customHeight="1" x14ac:dyDescent="0.2">
      <c r="B54" s="119">
        <v>2450</v>
      </c>
      <c r="C54" s="120">
        <v>0</v>
      </c>
      <c r="D54" s="121">
        <v>0</v>
      </c>
      <c r="E54" s="122">
        <v>0</v>
      </c>
      <c r="F54" s="122">
        <v>0</v>
      </c>
      <c r="G54" s="122">
        <v>45</v>
      </c>
    </row>
    <row r="55" spans="1:13" ht="15" customHeight="1" x14ac:dyDescent="0.2">
      <c r="B55" s="119">
        <v>2500</v>
      </c>
      <c r="C55" s="120">
        <v>0</v>
      </c>
      <c r="D55" s="121">
        <v>0</v>
      </c>
      <c r="E55" s="122">
        <v>0</v>
      </c>
      <c r="F55" s="122">
        <v>0</v>
      </c>
      <c r="G55" s="122">
        <v>31</v>
      </c>
    </row>
    <row r="56" spans="1:13" ht="15" customHeight="1" x14ac:dyDescent="0.2">
      <c r="B56" s="119">
        <v>2550</v>
      </c>
      <c r="C56" s="120">
        <v>0</v>
      </c>
      <c r="D56" s="121">
        <v>0</v>
      </c>
      <c r="E56" s="122">
        <v>0</v>
      </c>
      <c r="F56" s="122">
        <v>0</v>
      </c>
      <c r="G56" s="122">
        <v>18</v>
      </c>
    </row>
    <row r="57" spans="1:13" ht="15" customHeight="1" x14ac:dyDescent="0.2">
      <c r="B57" s="119">
        <v>2600</v>
      </c>
      <c r="C57" s="120">
        <v>0</v>
      </c>
      <c r="D57" s="121">
        <v>0</v>
      </c>
      <c r="E57" s="122">
        <v>0</v>
      </c>
      <c r="F57" s="122">
        <v>0</v>
      </c>
      <c r="G57" s="122">
        <v>0</v>
      </c>
    </row>
    <row r="58" spans="1:13" ht="15" customHeight="1" x14ac:dyDescent="0.2">
      <c r="B58" s="119">
        <v>2650</v>
      </c>
      <c r="C58" s="120">
        <v>0</v>
      </c>
      <c r="D58" s="121">
        <v>0</v>
      </c>
      <c r="E58" s="122">
        <v>0</v>
      </c>
      <c r="F58" s="122">
        <v>0</v>
      </c>
      <c r="G58" s="122">
        <v>0</v>
      </c>
    </row>
    <row r="59" spans="1:13" ht="15" customHeight="1" x14ac:dyDescent="0.2">
      <c r="B59" s="123">
        <v>2700</v>
      </c>
      <c r="C59" s="124">
        <v>0</v>
      </c>
      <c r="D59" s="125">
        <v>0</v>
      </c>
      <c r="E59" s="126">
        <v>0</v>
      </c>
      <c r="F59" s="126">
        <v>0</v>
      </c>
      <c r="G59" s="126">
        <v>0</v>
      </c>
    </row>
    <row r="61" spans="1:13" ht="15" customHeight="1" x14ac:dyDescent="0.2">
      <c r="A61" s="127"/>
      <c r="B61" s="161" t="s">
        <v>175</v>
      </c>
      <c r="C61" s="161"/>
      <c r="D61" s="161"/>
      <c r="E61" s="161"/>
      <c r="F61" s="161"/>
      <c r="G61" s="161"/>
      <c r="H61" s="127"/>
      <c r="I61" s="127"/>
      <c r="J61" s="127"/>
      <c r="K61" s="127"/>
      <c r="L61" s="127"/>
      <c r="M61" s="127"/>
    </row>
    <row r="62" spans="1:13" ht="15" customHeight="1" x14ac:dyDescent="0.2">
      <c r="A62" s="127"/>
      <c r="B62" s="161"/>
      <c r="C62" s="161"/>
      <c r="D62" s="161"/>
      <c r="E62" s="161"/>
      <c r="F62" s="161"/>
      <c r="G62" s="161"/>
      <c r="H62" s="127"/>
      <c r="I62" s="127"/>
      <c r="J62" s="127"/>
      <c r="K62" s="127"/>
      <c r="L62" s="127"/>
      <c r="M62" s="127"/>
    </row>
    <row r="63" spans="1:13" ht="15" customHeight="1" x14ac:dyDescent="0.2">
      <c r="A63" s="127"/>
      <c r="B63" s="161"/>
      <c r="C63" s="161"/>
      <c r="D63" s="161"/>
      <c r="E63" s="161"/>
      <c r="F63" s="161"/>
      <c r="G63" s="161"/>
      <c r="H63" s="127"/>
      <c r="I63" s="127"/>
      <c r="J63" s="127"/>
      <c r="K63" s="127"/>
      <c r="L63" s="127"/>
      <c r="M63" s="127"/>
    </row>
    <row r="64" spans="1:13" ht="15" customHeight="1" x14ac:dyDescent="0.2">
      <c r="A64" s="127"/>
      <c r="B64" s="161"/>
      <c r="C64" s="161"/>
      <c r="D64" s="161"/>
      <c r="E64" s="161"/>
      <c r="F64" s="161"/>
      <c r="G64" s="161"/>
      <c r="H64" s="127"/>
      <c r="I64" s="127"/>
      <c r="J64" s="127"/>
      <c r="K64" s="127"/>
      <c r="L64" s="127"/>
      <c r="M64" s="127"/>
    </row>
    <row r="65" spans="1:13" ht="15" customHeight="1" x14ac:dyDescent="0.2">
      <c r="A65" s="127"/>
      <c r="B65" s="161"/>
      <c r="C65" s="161"/>
      <c r="D65" s="161"/>
      <c r="E65" s="161"/>
      <c r="F65" s="161"/>
      <c r="G65" s="161"/>
      <c r="H65" s="127"/>
      <c r="I65" s="127"/>
      <c r="J65" s="127"/>
      <c r="K65" s="127"/>
      <c r="L65" s="127"/>
      <c r="M65" s="127"/>
    </row>
    <row r="66" spans="1:13" ht="15" customHeight="1" x14ac:dyDescent="0.2">
      <c r="A66" s="127"/>
      <c r="B66" s="161"/>
      <c r="C66" s="161"/>
      <c r="D66" s="161"/>
      <c r="E66" s="161"/>
      <c r="F66" s="161"/>
      <c r="G66" s="161"/>
      <c r="H66" s="127"/>
      <c r="I66" s="127"/>
      <c r="J66" s="127"/>
      <c r="K66" s="127"/>
      <c r="L66" s="127"/>
      <c r="M66" s="127"/>
    </row>
    <row r="67" spans="1:13" ht="15" customHeight="1" x14ac:dyDescent="0.2">
      <c r="A67" s="127"/>
      <c r="B67" s="161"/>
      <c r="C67" s="161"/>
      <c r="D67" s="161"/>
      <c r="E67" s="161"/>
      <c r="F67" s="161"/>
      <c r="G67" s="161"/>
      <c r="H67" s="127"/>
      <c r="I67" s="127"/>
      <c r="J67" s="127"/>
      <c r="K67" s="127"/>
      <c r="L67" s="127"/>
      <c r="M67" s="127"/>
    </row>
    <row r="68" spans="1:13" ht="15" customHeight="1" x14ac:dyDescent="0.2">
      <c r="A68" s="127"/>
      <c r="B68" s="161"/>
      <c r="C68" s="161"/>
      <c r="D68" s="161"/>
      <c r="E68" s="161"/>
      <c r="F68" s="161"/>
      <c r="G68" s="161"/>
      <c r="H68" s="127"/>
      <c r="I68" s="127"/>
      <c r="J68" s="127"/>
      <c r="K68" s="127"/>
      <c r="L68" s="127"/>
      <c r="M68" s="127"/>
    </row>
    <row r="69" spans="1:13" ht="15" customHeight="1" x14ac:dyDescent="0.2">
      <c r="A69" s="127"/>
      <c r="B69" s="161"/>
      <c r="C69" s="161"/>
      <c r="D69" s="161"/>
      <c r="E69" s="161"/>
      <c r="F69" s="161"/>
      <c r="G69" s="161"/>
      <c r="H69" s="127"/>
      <c r="I69" s="127"/>
      <c r="J69" s="127"/>
      <c r="K69" s="127"/>
      <c r="L69" s="127"/>
      <c r="M69" s="127"/>
    </row>
    <row r="70" spans="1:13" ht="15" customHeight="1" x14ac:dyDescent="0.2">
      <c r="A70" s="127"/>
      <c r="B70" s="161"/>
      <c r="C70" s="161"/>
      <c r="D70" s="161"/>
      <c r="E70" s="161"/>
      <c r="F70" s="161"/>
      <c r="G70" s="161"/>
      <c r="H70" s="127"/>
      <c r="I70" s="127"/>
      <c r="J70" s="127"/>
      <c r="K70" s="127"/>
      <c r="L70" s="127"/>
      <c r="M70" s="127"/>
    </row>
    <row r="71" spans="1:13" ht="15" customHeight="1" x14ac:dyDescent="0.2">
      <c r="A71" s="127"/>
      <c r="B71" s="161"/>
      <c r="C71" s="161"/>
      <c r="D71" s="161"/>
      <c r="E71" s="161"/>
      <c r="F71" s="161"/>
      <c r="G71" s="161"/>
      <c r="H71" s="127"/>
      <c r="I71" s="127"/>
      <c r="J71" s="127"/>
      <c r="K71" s="127"/>
      <c r="L71" s="127"/>
      <c r="M71" s="127"/>
    </row>
  </sheetData>
  <mergeCells count="3">
    <mergeCell ref="A1:M1"/>
    <mergeCell ref="C3:G3"/>
    <mergeCell ref="B61:G7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1"/>
  <sheetViews>
    <sheetView showGridLines="0" topLeftCell="B9" zoomScaleNormal="100" workbookViewId="0">
      <selection activeCell="B17" sqref="B17:J17"/>
    </sheetView>
  </sheetViews>
  <sheetFormatPr baseColWidth="10" defaultColWidth="10.81640625" defaultRowHeight="10" x14ac:dyDescent="0.2"/>
  <cols>
    <col min="1" max="1" width="3.453125" style="3" customWidth="1"/>
    <col min="2" max="2" width="46.1796875" style="3" customWidth="1"/>
    <col min="3" max="10" width="11.1796875" style="3" customWidth="1"/>
    <col min="11" max="16384" width="10.81640625" style="3"/>
  </cols>
  <sheetData>
    <row r="1" spans="2:10" ht="10.5" x14ac:dyDescent="0.2">
      <c r="B1" s="1" t="s">
        <v>56</v>
      </c>
      <c r="C1" s="2"/>
      <c r="D1" s="2"/>
      <c r="E1" s="2"/>
      <c r="F1" s="2"/>
      <c r="G1" s="2"/>
    </row>
    <row r="2" spans="2:10" ht="10.5" x14ac:dyDescent="0.2">
      <c r="B2" s="1"/>
      <c r="C2" s="2"/>
      <c r="D2" s="2"/>
      <c r="E2" s="2"/>
      <c r="F2" s="2"/>
      <c r="G2" s="2"/>
    </row>
    <row r="3" spans="2:10" ht="12.5" x14ac:dyDescent="0.2">
      <c r="B3" s="2"/>
      <c r="C3" s="4">
        <v>2010</v>
      </c>
      <c r="D3" s="4">
        <v>2013</v>
      </c>
      <c r="E3" s="4">
        <v>2016</v>
      </c>
      <c r="F3" s="5" t="s">
        <v>166</v>
      </c>
      <c r="G3" s="5" t="s">
        <v>167</v>
      </c>
      <c r="H3" s="5" t="s">
        <v>168</v>
      </c>
      <c r="I3" s="5" t="s">
        <v>169</v>
      </c>
      <c r="J3" s="5" t="s">
        <v>170</v>
      </c>
    </row>
    <row r="4" spans="2:10" ht="10.5" x14ac:dyDescent="0.25">
      <c r="B4" s="6" t="s">
        <v>47</v>
      </c>
      <c r="C4" s="128">
        <v>15933</v>
      </c>
      <c r="D4" s="128">
        <v>17406</v>
      </c>
      <c r="E4" s="128">
        <v>18058</v>
      </c>
      <c r="F4" s="128">
        <v>17988</v>
      </c>
      <c r="G4" s="128">
        <v>16945</v>
      </c>
      <c r="H4" s="128">
        <v>16641</v>
      </c>
      <c r="I4" s="128">
        <v>16674</v>
      </c>
      <c r="J4" s="128">
        <v>15574</v>
      </c>
    </row>
    <row r="5" spans="2:10" x14ac:dyDescent="0.2">
      <c r="B5" s="7" t="s">
        <v>193</v>
      </c>
      <c r="C5" s="129">
        <v>6868</v>
      </c>
      <c r="D5" s="129">
        <v>7767</v>
      </c>
      <c r="E5" s="129">
        <v>8364</v>
      </c>
      <c r="F5" s="129">
        <v>8430</v>
      </c>
      <c r="G5" s="129">
        <v>7639</v>
      </c>
      <c r="H5" s="129">
        <v>7568</v>
      </c>
      <c r="I5" s="129">
        <v>7291</v>
      </c>
      <c r="J5" s="129">
        <v>6898</v>
      </c>
    </row>
    <row r="6" spans="2:10" x14ac:dyDescent="0.2">
      <c r="B6" s="8" t="s">
        <v>194</v>
      </c>
      <c r="C6" s="130">
        <v>4914</v>
      </c>
      <c r="D6" s="130">
        <v>5267</v>
      </c>
      <c r="E6" s="130">
        <v>5292</v>
      </c>
      <c r="F6" s="130">
        <v>5212</v>
      </c>
      <c r="G6" s="130">
        <v>5100</v>
      </c>
      <c r="H6" s="130">
        <v>5040</v>
      </c>
      <c r="I6" s="130">
        <v>5395</v>
      </c>
      <c r="J6" s="130">
        <v>5110</v>
      </c>
    </row>
    <row r="7" spans="2:10" x14ac:dyDescent="0.2">
      <c r="B7" s="9" t="s">
        <v>195</v>
      </c>
      <c r="C7" s="131">
        <v>4151</v>
      </c>
      <c r="D7" s="131">
        <v>4372</v>
      </c>
      <c r="E7" s="131">
        <v>4402</v>
      </c>
      <c r="F7" s="131">
        <v>4347</v>
      </c>
      <c r="G7" s="131">
        <v>4205</v>
      </c>
      <c r="H7" s="131">
        <v>4033</v>
      </c>
      <c r="I7" s="131">
        <v>3987</v>
      </c>
      <c r="J7" s="131">
        <v>3566</v>
      </c>
    </row>
    <row r="8" spans="2:10" ht="12.5" x14ac:dyDescent="0.25">
      <c r="B8" s="10" t="s">
        <v>171</v>
      </c>
      <c r="C8" s="132">
        <v>219</v>
      </c>
      <c r="D8" s="132">
        <v>234</v>
      </c>
      <c r="E8" s="132">
        <v>241</v>
      </c>
      <c r="F8" s="132">
        <v>234</v>
      </c>
      <c r="G8" s="132">
        <v>221</v>
      </c>
      <c r="H8" s="132">
        <v>219</v>
      </c>
      <c r="I8" s="132">
        <v>218</v>
      </c>
      <c r="J8" s="132">
        <v>215</v>
      </c>
    </row>
    <row r="9" spans="2:10" ht="10.5" x14ac:dyDescent="0.2">
      <c r="B9" s="22" t="s">
        <v>49</v>
      </c>
      <c r="C9" s="133"/>
      <c r="D9" s="133"/>
      <c r="E9" s="133"/>
      <c r="F9" s="133"/>
      <c r="G9" s="133"/>
      <c r="H9" s="133"/>
      <c r="I9" s="133"/>
      <c r="J9" s="133"/>
    </row>
    <row r="10" spans="2:10" x14ac:dyDescent="0.2">
      <c r="B10" s="8" t="s">
        <v>42</v>
      </c>
      <c r="C10" s="44" t="s">
        <v>25</v>
      </c>
      <c r="D10" s="44">
        <v>90.5</v>
      </c>
      <c r="E10" s="44">
        <v>91.4</v>
      </c>
      <c r="F10" s="44">
        <v>91.6</v>
      </c>
      <c r="G10" s="44">
        <v>91.3</v>
      </c>
      <c r="H10" s="44">
        <v>91.7</v>
      </c>
      <c r="I10" s="44">
        <v>92.1</v>
      </c>
      <c r="J10" s="44">
        <v>92.5</v>
      </c>
    </row>
    <row r="11" spans="2:10" x14ac:dyDescent="0.2">
      <c r="B11" s="8" t="s">
        <v>43</v>
      </c>
      <c r="C11" s="44" t="s">
        <v>25</v>
      </c>
      <c r="D11" s="44">
        <v>4.3</v>
      </c>
      <c r="E11" s="44">
        <v>4.2</v>
      </c>
      <c r="F11" s="44">
        <v>4.2</v>
      </c>
      <c r="G11" s="44">
        <v>4.5</v>
      </c>
      <c r="H11" s="44">
        <v>4.5</v>
      </c>
      <c r="I11" s="44">
        <v>4.5999999999999996</v>
      </c>
      <c r="J11" s="44">
        <v>4.5999999999999996</v>
      </c>
    </row>
    <row r="12" spans="2:10" x14ac:dyDescent="0.2">
      <c r="B12" s="9" t="s">
        <v>44</v>
      </c>
      <c r="C12" s="15" t="s">
        <v>25</v>
      </c>
      <c r="D12" s="15">
        <v>5.2</v>
      </c>
      <c r="E12" s="15">
        <v>4.4000000000000004</v>
      </c>
      <c r="F12" s="15">
        <v>4.2</v>
      </c>
      <c r="G12" s="15">
        <v>4.2</v>
      </c>
      <c r="H12" s="15">
        <v>3.8</v>
      </c>
      <c r="I12" s="15">
        <v>3.2</v>
      </c>
      <c r="J12" s="15">
        <v>2.8</v>
      </c>
    </row>
    <row r="13" spans="2:10" ht="12.5" x14ac:dyDescent="0.2">
      <c r="B13" s="24" t="s">
        <v>172</v>
      </c>
      <c r="C13" s="134"/>
      <c r="D13" s="134"/>
      <c r="E13" s="134"/>
      <c r="F13" s="134"/>
      <c r="G13" s="134"/>
      <c r="H13" s="134"/>
      <c r="I13" s="134"/>
      <c r="J13" s="134"/>
    </row>
    <row r="14" spans="2:10" x14ac:dyDescent="0.2">
      <c r="B14" s="23" t="s">
        <v>41</v>
      </c>
      <c r="C14" s="135" t="s">
        <v>1</v>
      </c>
      <c r="D14" s="135" t="s">
        <v>54</v>
      </c>
      <c r="E14" s="135" t="s">
        <v>29</v>
      </c>
      <c r="F14" s="44">
        <v>-1.4</v>
      </c>
      <c r="G14" s="44">
        <v>-7.5</v>
      </c>
      <c r="H14" s="44">
        <v>-2.9</v>
      </c>
      <c r="I14" s="44">
        <v>-0.3</v>
      </c>
      <c r="J14" s="44">
        <v>-8.1</v>
      </c>
    </row>
    <row r="15" spans="2:10" x14ac:dyDescent="0.2">
      <c r="B15" s="17" t="s">
        <v>45</v>
      </c>
      <c r="C15" s="136" t="s">
        <v>55</v>
      </c>
      <c r="D15" s="136" t="s">
        <v>53</v>
      </c>
      <c r="E15" s="136" t="s">
        <v>57</v>
      </c>
      <c r="F15" s="137">
        <v>-1.6</v>
      </c>
      <c r="G15" s="15">
        <v>-7.3</v>
      </c>
      <c r="H15" s="15">
        <v>-1.8</v>
      </c>
      <c r="I15" s="15">
        <v>-0.9</v>
      </c>
      <c r="J15" s="15">
        <v>-2.9</v>
      </c>
    </row>
    <row r="16" spans="2:10" x14ac:dyDescent="0.2">
      <c r="B16" s="2"/>
      <c r="C16" s="18"/>
      <c r="D16" s="19"/>
      <c r="E16" s="19"/>
      <c r="F16" s="19"/>
      <c r="G16" s="19"/>
      <c r="H16" s="20"/>
    </row>
    <row r="17" spans="2:10" ht="169.5" customHeight="1" x14ac:dyDescent="0.2">
      <c r="B17" s="166" t="s">
        <v>173</v>
      </c>
      <c r="C17" s="166"/>
      <c r="D17" s="166"/>
      <c r="E17" s="166"/>
      <c r="F17" s="166"/>
      <c r="G17" s="166"/>
      <c r="H17" s="166"/>
      <c r="I17" s="166"/>
      <c r="J17" s="166"/>
    </row>
    <row r="18" spans="2:10" x14ac:dyDescent="0.2">
      <c r="B18" s="21"/>
      <c r="C18" s="21"/>
      <c r="D18" s="21"/>
      <c r="E18" s="21"/>
      <c r="F18" s="21"/>
      <c r="G18" s="21"/>
      <c r="H18" s="21"/>
      <c r="I18" s="21"/>
    </row>
    <row r="19" spans="2:10" x14ac:dyDescent="0.2">
      <c r="B19" s="21"/>
      <c r="C19" s="21"/>
      <c r="D19" s="21"/>
      <c r="E19" s="21"/>
      <c r="F19" s="21"/>
      <c r="G19" s="21"/>
      <c r="H19" s="21"/>
      <c r="I19" s="21"/>
    </row>
    <row r="20" spans="2:10" x14ac:dyDescent="0.2">
      <c r="B20" s="21"/>
      <c r="C20" s="21"/>
      <c r="D20" s="21"/>
      <c r="E20" s="21"/>
      <c r="F20" s="21"/>
      <c r="G20" s="21"/>
      <c r="H20" s="21"/>
      <c r="I20" s="21"/>
    </row>
    <row r="21" spans="2:10" x14ac:dyDescent="0.2">
      <c r="B21" s="21"/>
      <c r="C21" s="21"/>
      <c r="D21" s="21"/>
      <c r="E21" s="21"/>
      <c r="F21" s="21"/>
      <c r="G21" s="21"/>
      <c r="H21" s="21"/>
      <c r="I21" s="21"/>
    </row>
    <row r="22" spans="2:10" x14ac:dyDescent="0.2">
      <c r="B22" s="21"/>
      <c r="C22" s="21"/>
      <c r="D22" s="21"/>
      <c r="E22" s="21"/>
      <c r="F22" s="21"/>
      <c r="G22" s="21"/>
      <c r="H22" s="21"/>
      <c r="I22" s="21"/>
    </row>
    <row r="23" spans="2:10" x14ac:dyDescent="0.2">
      <c r="B23" s="21"/>
      <c r="C23" s="21"/>
      <c r="D23" s="21"/>
      <c r="E23" s="21"/>
      <c r="F23" s="21"/>
      <c r="G23" s="21"/>
      <c r="H23" s="21"/>
      <c r="I23" s="21"/>
    </row>
    <row r="24" spans="2:10" x14ac:dyDescent="0.2">
      <c r="B24" s="21"/>
      <c r="C24" s="21"/>
      <c r="D24" s="21"/>
      <c r="E24" s="21"/>
      <c r="F24" s="21"/>
      <c r="G24" s="21"/>
      <c r="H24" s="21"/>
      <c r="I24" s="21"/>
    </row>
    <row r="25" spans="2:10" x14ac:dyDescent="0.2">
      <c r="B25" s="21"/>
      <c r="C25" s="21"/>
      <c r="D25" s="21"/>
      <c r="E25" s="21"/>
      <c r="F25" s="21"/>
      <c r="G25" s="21"/>
      <c r="H25" s="21"/>
      <c r="I25" s="21"/>
    </row>
    <row r="26" spans="2:10" x14ac:dyDescent="0.2">
      <c r="B26" s="21"/>
      <c r="C26" s="21"/>
      <c r="D26" s="21"/>
      <c r="E26" s="21"/>
      <c r="F26" s="21"/>
      <c r="G26" s="21"/>
      <c r="H26" s="21"/>
      <c r="I26" s="21"/>
    </row>
    <row r="27" spans="2:10" x14ac:dyDescent="0.2">
      <c r="B27" s="21"/>
      <c r="C27" s="21"/>
      <c r="D27" s="21"/>
      <c r="E27" s="21"/>
      <c r="F27" s="21"/>
      <c r="G27" s="21"/>
      <c r="H27" s="21"/>
      <c r="I27" s="21"/>
    </row>
    <row r="28" spans="2:10" x14ac:dyDescent="0.2">
      <c r="B28" s="21"/>
      <c r="C28" s="21"/>
      <c r="D28" s="21"/>
      <c r="E28" s="21"/>
      <c r="F28" s="21"/>
      <c r="G28" s="21"/>
      <c r="H28" s="21"/>
      <c r="I28" s="21"/>
    </row>
    <row r="29" spans="2:10" x14ac:dyDescent="0.2">
      <c r="B29" s="21"/>
      <c r="C29" s="21"/>
      <c r="D29" s="21"/>
      <c r="E29" s="21"/>
      <c r="F29" s="21"/>
      <c r="G29" s="21"/>
      <c r="H29" s="21"/>
      <c r="I29" s="21"/>
    </row>
    <row r="30" spans="2:10" x14ac:dyDescent="0.2">
      <c r="B30" s="21"/>
      <c r="C30" s="21"/>
      <c r="D30" s="21"/>
      <c r="E30" s="21"/>
      <c r="F30" s="21"/>
      <c r="G30" s="21"/>
      <c r="H30" s="21"/>
      <c r="I30" s="21"/>
    </row>
    <row r="31" spans="2:10" x14ac:dyDescent="0.2">
      <c r="B31" s="21"/>
      <c r="C31" s="21"/>
      <c r="D31" s="21"/>
      <c r="E31" s="21"/>
      <c r="F31" s="21"/>
      <c r="G31" s="21"/>
      <c r="H31" s="21"/>
      <c r="I31" s="21"/>
    </row>
  </sheetData>
  <mergeCells count="1">
    <mergeCell ref="B17:J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52"/>
  <sheetViews>
    <sheetView showGridLines="0" workbookViewId="0">
      <selection activeCell="B14" sqref="B14:M14"/>
    </sheetView>
  </sheetViews>
  <sheetFormatPr baseColWidth="10" defaultColWidth="11.453125" defaultRowHeight="10" x14ac:dyDescent="0.2"/>
  <cols>
    <col min="1" max="1" width="3.453125" style="3" customWidth="1"/>
    <col min="2" max="2" width="21.6328125" style="3" customWidth="1"/>
    <col min="3" max="3" width="8.36328125" style="3" customWidth="1"/>
    <col min="4" max="16384" width="11.453125" style="3"/>
  </cols>
  <sheetData>
    <row r="1" spans="2:46" ht="10.5" x14ac:dyDescent="0.2">
      <c r="B1" s="96" t="s">
        <v>177</v>
      </c>
      <c r="C1" s="96"/>
    </row>
    <row r="2" spans="2:46" x14ac:dyDescent="0.2">
      <c r="AT2" s="97" t="s">
        <v>51</v>
      </c>
    </row>
    <row r="3" spans="2:46" ht="10.5" x14ac:dyDescent="0.25">
      <c r="B3" s="98"/>
      <c r="C3" s="98"/>
      <c r="D3" s="99">
        <v>1980</v>
      </c>
      <c r="E3" s="99">
        <v>1981</v>
      </c>
      <c r="F3" s="99">
        <v>1982</v>
      </c>
      <c r="G3" s="99">
        <v>1983</v>
      </c>
      <c r="H3" s="99">
        <v>1984</v>
      </c>
      <c r="I3" s="99">
        <v>1985</v>
      </c>
      <c r="J3" s="99">
        <v>1986</v>
      </c>
      <c r="K3" s="99">
        <v>1987</v>
      </c>
      <c r="L3" s="99">
        <v>1988</v>
      </c>
      <c r="M3" s="99">
        <v>1989</v>
      </c>
      <c r="N3" s="99">
        <v>1990</v>
      </c>
      <c r="O3" s="99">
        <v>1991</v>
      </c>
      <c r="P3" s="99">
        <v>1992</v>
      </c>
      <c r="Q3" s="99">
        <v>1993</v>
      </c>
      <c r="R3" s="99">
        <v>1994</v>
      </c>
      <c r="S3" s="99">
        <v>1995</v>
      </c>
      <c r="T3" s="99">
        <v>1996</v>
      </c>
      <c r="U3" s="99">
        <v>1997</v>
      </c>
      <c r="V3" s="99">
        <v>1998</v>
      </c>
      <c r="W3" s="99">
        <v>1999</v>
      </c>
      <c r="X3" s="99">
        <v>2000</v>
      </c>
      <c r="Y3" s="99">
        <v>2001</v>
      </c>
      <c r="Z3" s="99">
        <v>2002</v>
      </c>
      <c r="AA3" s="99">
        <v>2003</v>
      </c>
      <c r="AB3" s="99">
        <v>2004</v>
      </c>
      <c r="AC3" s="99">
        <v>2005</v>
      </c>
      <c r="AD3" s="99">
        <v>2006</v>
      </c>
      <c r="AE3" s="99">
        <v>2007</v>
      </c>
      <c r="AF3" s="99">
        <v>2008</v>
      </c>
      <c r="AG3" s="99">
        <v>2009</v>
      </c>
      <c r="AH3" s="99">
        <v>2010</v>
      </c>
      <c r="AI3" s="99">
        <v>2011</v>
      </c>
      <c r="AJ3" s="99">
        <v>2012</v>
      </c>
      <c r="AK3" s="99">
        <v>2013</v>
      </c>
      <c r="AL3" s="99">
        <v>2014</v>
      </c>
      <c r="AM3" s="99">
        <v>2015</v>
      </c>
      <c r="AN3" s="99">
        <v>2016</v>
      </c>
      <c r="AO3" s="99">
        <v>2017</v>
      </c>
      <c r="AP3" s="99">
        <v>2018</v>
      </c>
      <c r="AQ3" s="99">
        <v>2019</v>
      </c>
      <c r="AR3" s="99">
        <v>2020</v>
      </c>
      <c r="AS3" s="99">
        <v>2021</v>
      </c>
      <c r="AT3" s="99">
        <v>2022</v>
      </c>
    </row>
    <row r="4" spans="2:46" x14ac:dyDescent="0.2">
      <c r="B4" s="169" t="s">
        <v>34</v>
      </c>
      <c r="C4" s="100" t="s">
        <v>23</v>
      </c>
      <c r="D4" s="101">
        <v>2875.9450000000002</v>
      </c>
      <c r="E4" s="101">
        <v>3339.6509999999998</v>
      </c>
      <c r="F4" s="101">
        <v>3617.4270000000001</v>
      </c>
      <c r="G4" s="101">
        <v>3780.1950000000002</v>
      </c>
      <c r="H4" s="101">
        <v>3902.2330000000002</v>
      </c>
      <c r="I4" s="101">
        <v>4030.366</v>
      </c>
      <c r="J4" s="101">
        <v>4121.42</v>
      </c>
      <c r="K4" s="101">
        <v>4192.0320000000002</v>
      </c>
      <c r="L4" s="101">
        <v>4184.9939999999997</v>
      </c>
      <c r="M4" s="101">
        <v>4328.2359999999999</v>
      </c>
      <c r="N4" s="101">
        <v>4469.1980000000003</v>
      </c>
      <c r="O4" s="101">
        <v>4553.8919999999998</v>
      </c>
      <c r="P4" s="101">
        <v>4993.3549999999996</v>
      </c>
      <c r="Q4" s="101">
        <v>5409.0910000000003</v>
      </c>
      <c r="R4" s="101">
        <v>5701.0479999999998</v>
      </c>
      <c r="S4" s="101">
        <v>5905.7749999999996</v>
      </c>
      <c r="T4" s="101">
        <v>6048.0940000000001</v>
      </c>
      <c r="U4" s="101">
        <v>6053.759</v>
      </c>
      <c r="V4" s="101">
        <v>6179.174</v>
      </c>
      <c r="W4" s="101">
        <v>6140.2880000000005</v>
      </c>
      <c r="X4" s="101">
        <v>6128.7280000000001</v>
      </c>
      <c r="Y4" s="101">
        <v>6048.8310000000001</v>
      </c>
      <c r="Z4" s="101">
        <v>6013.8469999999998</v>
      </c>
      <c r="AA4" s="101">
        <v>5921.0230000000001</v>
      </c>
      <c r="AB4" s="101">
        <v>5884.8389999999999</v>
      </c>
      <c r="AC4" s="101">
        <v>5896.7439999999997</v>
      </c>
      <c r="AD4" s="101">
        <v>5748.8829999999998</v>
      </c>
      <c r="AE4" s="101">
        <v>5785.9380000000001</v>
      </c>
      <c r="AF4" s="101">
        <v>6106.1549999999997</v>
      </c>
      <c r="AG4" s="101">
        <v>6119.01</v>
      </c>
      <c r="AH4" s="101">
        <v>6078.6350000000002</v>
      </c>
      <c r="AI4" s="102">
        <v>6158.8980000000001</v>
      </c>
      <c r="AJ4" s="102">
        <v>6174.0730000000003</v>
      </c>
      <c r="AK4" s="102">
        <v>6289.7219999999998</v>
      </c>
      <c r="AL4" s="101">
        <v>6329</v>
      </c>
      <c r="AM4" s="101">
        <v>6304.8639999999996</v>
      </c>
      <c r="AN4" s="101">
        <f>AN6-215.813</f>
        <v>6264.107</v>
      </c>
      <c r="AO4" s="101"/>
      <c r="AP4" s="98"/>
      <c r="AQ4" s="98"/>
      <c r="AR4" s="98"/>
      <c r="AS4" s="98"/>
      <c r="AT4" s="98"/>
    </row>
    <row r="5" spans="2:46" x14ac:dyDescent="0.2">
      <c r="B5" s="170"/>
      <c r="C5" s="100" t="s">
        <v>24</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2"/>
      <c r="AJ5" s="102"/>
      <c r="AK5" s="102"/>
      <c r="AL5" s="101"/>
      <c r="AM5" s="101"/>
      <c r="AN5" s="101">
        <v>6435.2659999999996</v>
      </c>
      <c r="AO5" s="101">
        <v>6421.05</v>
      </c>
      <c r="AP5" s="101">
        <f>ROUND(6385947/1000,0)</f>
        <v>6386</v>
      </c>
      <c r="AQ5" s="101">
        <f>ROUND(6322564/1000,0)</f>
        <v>6323</v>
      </c>
      <c r="AR5" s="101">
        <v>6446.6509999999998</v>
      </c>
      <c r="AS5" s="101">
        <v>5861.4380000000001</v>
      </c>
      <c r="AT5" s="101">
        <v>5764.1270000000004</v>
      </c>
    </row>
    <row r="6" spans="2:46" x14ac:dyDescent="0.2">
      <c r="B6" s="171" t="s">
        <v>33</v>
      </c>
      <c r="C6" s="103" t="s">
        <v>23</v>
      </c>
      <c r="D6" s="101">
        <v>2882.9450000000002</v>
      </c>
      <c r="E6" s="101">
        <v>3350.6509999999998</v>
      </c>
      <c r="F6" s="101">
        <v>3633.4270000000001</v>
      </c>
      <c r="G6" s="101">
        <v>3799.1950000000002</v>
      </c>
      <c r="H6" s="101">
        <v>3902.2330000000002</v>
      </c>
      <c r="I6" s="101">
        <v>4055.366</v>
      </c>
      <c r="J6" s="101">
        <v>4149.42</v>
      </c>
      <c r="K6" s="101">
        <v>4225.0320000000002</v>
      </c>
      <c r="L6" s="101">
        <v>4219.9939999999997</v>
      </c>
      <c r="M6" s="101">
        <v>4367.2359999999999</v>
      </c>
      <c r="N6" s="101">
        <v>4516.1980000000003</v>
      </c>
      <c r="O6" s="101">
        <v>4609.8919999999998</v>
      </c>
      <c r="P6" s="101">
        <v>5059.3549999999996</v>
      </c>
      <c r="Q6" s="101">
        <v>5482.0910000000003</v>
      </c>
      <c r="R6" s="101">
        <v>5786.0479999999998</v>
      </c>
      <c r="S6" s="101">
        <v>5999.7749999999996</v>
      </c>
      <c r="T6" s="101">
        <v>6153.0940000000001</v>
      </c>
      <c r="U6" s="101">
        <v>6168.759</v>
      </c>
      <c r="V6" s="101">
        <v>6304.174</v>
      </c>
      <c r="W6" s="101">
        <v>6273.2880000000005</v>
      </c>
      <c r="X6" s="101">
        <v>6270.7280000000001</v>
      </c>
      <c r="Y6" s="101">
        <v>6198.8310000000001</v>
      </c>
      <c r="Z6" s="101">
        <v>6168.8469999999998</v>
      </c>
      <c r="AA6" s="101">
        <v>6082.0230000000001</v>
      </c>
      <c r="AB6" s="101">
        <v>6051.8389999999999</v>
      </c>
      <c r="AC6" s="101">
        <v>6068.7439999999997</v>
      </c>
      <c r="AD6" s="101">
        <v>5920.8829999999998</v>
      </c>
      <c r="AE6" s="101">
        <v>5959.9380000000001</v>
      </c>
      <c r="AF6" s="101">
        <v>6288.1549999999997</v>
      </c>
      <c r="AG6" s="101">
        <v>6307.01</v>
      </c>
      <c r="AH6" s="101">
        <v>6271.6350000000002</v>
      </c>
      <c r="AI6" s="102">
        <v>6358.4570000000003</v>
      </c>
      <c r="AJ6" s="102">
        <v>6373.8329999999996</v>
      </c>
      <c r="AK6" s="102">
        <v>6495.7730000000001</v>
      </c>
      <c r="AL6" s="101">
        <v>6541</v>
      </c>
      <c r="AM6" s="101">
        <v>6520.1639999999998</v>
      </c>
      <c r="AN6" s="101">
        <v>6479.92</v>
      </c>
      <c r="AO6" s="101"/>
      <c r="AP6" s="101"/>
      <c r="AQ6" s="101"/>
      <c r="AR6" s="101"/>
      <c r="AS6" s="101"/>
      <c r="AT6" s="101"/>
    </row>
    <row r="7" spans="2:46" x14ac:dyDescent="0.2">
      <c r="B7" s="172"/>
      <c r="C7" s="103" t="s">
        <v>24</v>
      </c>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2"/>
      <c r="AJ7" s="102"/>
      <c r="AK7" s="102"/>
      <c r="AL7" s="101"/>
      <c r="AM7" s="101"/>
      <c r="AN7" s="101">
        <v>6655.3</v>
      </c>
      <c r="AO7" s="101">
        <v>6641.817</v>
      </c>
      <c r="AP7" s="101">
        <f>ROUND(6606352/1000,0)</f>
        <v>6606</v>
      </c>
      <c r="AQ7" s="101">
        <f>ROUND(6543727/1000,0)</f>
        <v>6544</v>
      </c>
      <c r="AR7" s="101">
        <v>6673.3860000000004</v>
      </c>
      <c r="AS7" s="101">
        <v>6078.1440000000002</v>
      </c>
      <c r="AT7" s="101">
        <v>5978.8519999999999</v>
      </c>
    </row>
    <row r="8" spans="2:46" x14ac:dyDescent="0.2">
      <c r="B8" s="173" t="s">
        <v>16</v>
      </c>
      <c r="C8" s="100" t="s">
        <v>23</v>
      </c>
      <c r="D8" s="101">
        <v>1694.0730000000001</v>
      </c>
      <c r="E8" s="101">
        <v>1861.2080000000001</v>
      </c>
      <c r="F8" s="101">
        <v>1853.0260000000001</v>
      </c>
      <c r="G8" s="101">
        <v>1743.5329999999999</v>
      </c>
      <c r="H8" s="101">
        <v>1617.32</v>
      </c>
      <c r="I8" s="101">
        <v>1536.1510000000001</v>
      </c>
      <c r="J8" s="101">
        <v>1427.9169999999999</v>
      </c>
      <c r="K8" s="101">
        <v>1362.2560000000001</v>
      </c>
      <c r="L8" s="101">
        <v>1237.73</v>
      </c>
      <c r="M8" s="101">
        <v>1124.261</v>
      </c>
      <c r="N8" s="101">
        <v>1092.8520000000001</v>
      </c>
      <c r="O8" s="101">
        <v>1059.3690000000001</v>
      </c>
      <c r="P8" s="101">
        <v>1045.9090000000001</v>
      </c>
      <c r="Q8" s="101">
        <v>1067.2640000000001</v>
      </c>
      <c r="R8" s="101">
        <v>1101.297</v>
      </c>
      <c r="S8" s="101">
        <v>1135.921</v>
      </c>
      <c r="T8" s="101">
        <v>1152.509</v>
      </c>
      <c r="U8" s="101">
        <v>1170.1189999999999</v>
      </c>
      <c r="V8" s="101">
        <v>1200.7159999999999</v>
      </c>
      <c r="W8" s="101">
        <v>1214.991</v>
      </c>
      <c r="X8" s="101">
        <v>1247.355</v>
      </c>
      <c r="Y8" s="101">
        <v>1246.423</v>
      </c>
      <c r="Z8" s="101">
        <v>1239.7080000000001</v>
      </c>
      <c r="AA8" s="101">
        <v>1223.97</v>
      </c>
      <c r="AB8" s="101">
        <v>1234.3029999999999</v>
      </c>
      <c r="AC8" s="101">
        <v>1254.539</v>
      </c>
      <c r="AD8" s="101">
        <v>1243.866</v>
      </c>
      <c r="AE8" s="101">
        <v>1259.306</v>
      </c>
      <c r="AF8" s="101">
        <v>1343.6949999999999</v>
      </c>
      <c r="AG8" s="101">
        <v>1348.7260000000001</v>
      </c>
      <c r="AH8" s="101">
        <v>1326.8159999999998</v>
      </c>
      <c r="AI8" s="102">
        <v>1323.933</v>
      </c>
      <c r="AJ8" s="102">
        <v>1313.7249999999999</v>
      </c>
      <c r="AK8" s="102">
        <v>1317.357</v>
      </c>
      <c r="AL8" s="101">
        <v>1320.748</v>
      </c>
      <c r="AM8" s="101">
        <v>1299.316</v>
      </c>
      <c r="AN8" s="101">
        <v>1275.98</v>
      </c>
      <c r="AO8" s="101"/>
      <c r="AP8" s="101"/>
      <c r="AQ8" s="101"/>
      <c r="AR8" s="101"/>
      <c r="AS8" s="101"/>
      <c r="AT8" s="101"/>
    </row>
    <row r="9" spans="2:46" x14ac:dyDescent="0.2">
      <c r="B9" s="174"/>
      <c r="C9" s="100" t="s">
        <v>24</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2"/>
      <c r="AJ9" s="102"/>
      <c r="AK9" s="102"/>
      <c r="AL9" s="101"/>
      <c r="AM9" s="101"/>
      <c r="AN9" s="101">
        <v>1307.279</v>
      </c>
      <c r="AO9" s="101">
        <v>1281.3889999999999</v>
      </c>
      <c r="AP9" s="101">
        <f>ROUND(1230339/1000,0)</f>
        <v>1230</v>
      </c>
      <c r="AQ9" s="101">
        <f>ROUND(1169616/1000,0)</f>
        <v>1170</v>
      </c>
      <c r="AR9" s="101">
        <v>1129.2660000000001</v>
      </c>
      <c r="AS9" s="101">
        <v>965.16700000000003</v>
      </c>
      <c r="AT9" s="101">
        <v>905.90300000000002</v>
      </c>
    </row>
    <row r="10" spans="2:46" x14ac:dyDescent="0.2">
      <c r="B10" s="173" t="s">
        <v>17</v>
      </c>
      <c r="C10" s="100" t="s">
        <v>23</v>
      </c>
      <c r="D10" s="101">
        <v>933.58500000000004</v>
      </c>
      <c r="E10" s="101">
        <v>1022.669</v>
      </c>
      <c r="F10" s="101">
        <v>1084.816</v>
      </c>
      <c r="G10" s="101">
        <v>1098.751</v>
      </c>
      <c r="H10" s="101">
        <v>1102.972</v>
      </c>
      <c r="I10" s="101">
        <v>1079.1410000000001</v>
      </c>
      <c r="J10" s="101">
        <v>1058.2860000000001</v>
      </c>
      <c r="K10" s="101">
        <v>1062.104</v>
      </c>
      <c r="L10" s="101">
        <v>1024.2539999999999</v>
      </c>
      <c r="M10" s="101">
        <v>1008.341</v>
      </c>
      <c r="N10" s="101">
        <v>1042.3900000000001</v>
      </c>
      <c r="O10" s="101">
        <v>1041.67</v>
      </c>
      <c r="P10" s="101">
        <v>1457.383</v>
      </c>
      <c r="Q10" s="101">
        <v>1786.0250000000001</v>
      </c>
      <c r="R10" s="101">
        <v>1956.338</v>
      </c>
      <c r="S10" s="101">
        <v>2068.2539999999999</v>
      </c>
      <c r="T10" s="101">
        <v>2144.9070000000002</v>
      </c>
      <c r="U10" s="101">
        <v>2154.83</v>
      </c>
      <c r="V10" s="101">
        <v>2235.1480000000001</v>
      </c>
      <c r="W10" s="101">
        <v>2226.6559999999999</v>
      </c>
      <c r="X10" s="101">
        <v>2229.1480000000001</v>
      </c>
      <c r="Y10" s="101">
        <v>2200.6460000000002</v>
      </c>
      <c r="Z10" s="101">
        <v>2220.9580000000001</v>
      </c>
      <c r="AA10" s="101">
        <v>2220.623</v>
      </c>
      <c r="AB10" s="101">
        <v>2232.9169999999999</v>
      </c>
      <c r="AC10" s="101">
        <v>2248.998</v>
      </c>
      <c r="AD10" s="101">
        <v>2195.3829999999998</v>
      </c>
      <c r="AE10" s="101">
        <v>2207.1120000000001</v>
      </c>
      <c r="AF10" s="101">
        <v>2331.2750000000001</v>
      </c>
      <c r="AG10" s="101">
        <v>2347.049</v>
      </c>
      <c r="AH10" s="101">
        <v>2331.8830000000003</v>
      </c>
      <c r="AI10" s="102">
        <v>2363.8040000000001</v>
      </c>
      <c r="AJ10" s="102">
        <v>2349.08</v>
      </c>
      <c r="AK10" s="102">
        <v>2405.192</v>
      </c>
      <c r="AL10" s="101">
        <v>2416.6239999999998</v>
      </c>
      <c r="AM10" s="101">
        <v>2402.1480000000001</v>
      </c>
      <c r="AN10" s="101">
        <v>2373.35</v>
      </c>
      <c r="AO10" s="101"/>
      <c r="AP10" s="104"/>
      <c r="AQ10" s="101"/>
      <c r="AR10" s="101"/>
      <c r="AS10" s="101"/>
      <c r="AT10" s="101"/>
    </row>
    <row r="11" spans="2:46" x14ac:dyDescent="0.2">
      <c r="B11" s="174"/>
      <c r="C11" s="100" t="s">
        <v>24</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2"/>
      <c r="AJ11" s="102"/>
      <c r="AK11" s="102"/>
      <c r="AL11" s="101"/>
      <c r="AM11" s="101"/>
      <c r="AN11" s="101">
        <v>2464.0990000000002</v>
      </c>
      <c r="AO11" s="101">
        <v>2450.857</v>
      </c>
      <c r="AP11" s="101">
        <f>ROUND(2426875/1000,0)</f>
        <v>2427</v>
      </c>
      <c r="AQ11" s="101">
        <f>ROUND(2417549/1000,0)</f>
        <v>2418</v>
      </c>
      <c r="AR11" s="101">
        <v>2590.6849999999999</v>
      </c>
      <c r="AS11" s="101">
        <v>2369.4319999999998</v>
      </c>
      <c r="AT11" s="101">
        <v>2342.0740000000001</v>
      </c>
    </row>
    <row r="12" spans="2:46" x14ac:dyDescent="0.2">
      <c r="B12" s="173" t="s">
        <v>18</v>
      </c>
      <c r="C12" s="100" t="s">
        <v>23</v>
      </c>
      <c r="D12" s="101">
        <v>255.28700000000001</v>
      </c>
      <c r="E12" s="101">
        <v>466.774</v>
      </c>
      <c r="F12" s="101">
        <v>695.58500000000004</v>
      </c>
      <c r="G12" s="101">
        <v>956.91100000000006</v>
      </c>
      <c r="H12" s="101">
        <v>1181.941</v>
      </c>
      <c r="I12" s="101">
        <v>1440.0740000000001</v>
      </c>
      <c r="J12" s="101">
        <v>1663.2170000000001</v>
      </c>
      <c r="K12" s="101">
        <v>1800.672</v>
      </c>
      <c r="L12" s="101">
        <v>1958.01</v>
      </c>
      <c r="M12" s="101">
        <v>2234.634</v>
      </c>
      <c r="N12" s="101">
        <v>2380.9560000000001</v>
      </c>
      <c r="O12" s="101">
        <v>2508.8530000000001</v>
      </c>
      <c r="P12" s="101">
        <v>2556.0630000000001</v>
      </c>
      <c r="Q12" s="101">
        <v>2628.8020000000001</v>
      </c>
      <c r="R12" s="101">
        <v>2728.413</v>
      </c>
      <c r="S12" s="101">
        <v>2795.6</v>
      </c>
      <c r="T12" s="101">
        <v>2855.6779999999999</v>
      </c>
      <c r="U12" s="101">
        <v>2843.81</v>
      </c>
      <c r="V12" s="101">
        <v>2868.31</v>
      </c>
      <c r="W12" s="101">
        <v>2831.6410000000001</v>
      </c>
      <c r="X12" s="101">
        <v>2794.2249999999999</v>
      </c>
      <c r="Y12" s="101">
        <v>2751.7620000000002</v>
      </c>
      <c r="Z12" s="101">
        <v>2708.181</v>
      </c>
      <c r="AA12" s="101">
        <v>2637.43</v>
      </c>
      <c r="AB12" s="101">
        <v>2584.6190000000001</v>
      </c>
      <c r="AC12" s="101">
        <v>2565.2069999999999</v>
      </c>
      <c r="AD12" s="101">
        <v>2481.634</v>
      </c>
      <c r="AE12" s="101">
        <v>2493.52</v>
      </c>
      <c r="AF12" s="101">
        <v>2613.1849999999999</v>
      </c>
      <c r="AG12" s="101">
        <v>2611.2350000000001</v>
      </c>
      <c r="AH12" s="101">
        <v>2613.2360000000003</v>
      </c>
      <c r="AI12" s="102">
        <v>2670.72</v>
      </c>
      <c r="AJ12" s="102">
        <v>2711.0279999999998</v>
      </c>
      <c r="AK12" s="102">
        <v>2773.2240000000002</v>
      </c>
      <c r="AL12" s="101">
        <v>2803.529</v>
      </c>
      <c r="AM12" s="101">
        <v>2818.7</v>
      </c>
      <c r="AN12" s="101">
        <v>2830.6</v>
      </c>
      <c r="AO12" s="101"/>
      <c r="AP12" s="104"/>
      <c r="AQ12" s="101"/>
      <c r="AR12" s="101"/>
      <c r="AS12" s="101"/>
      <c r="AT12" s="101"/>
    </row>
    <row r="13" spans="2:46" x14ac:dyDescent="0.2">
      <c r="B13" s="174"/>
      <c r="C13" s="100" t="s">
        <v>24</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2"/>
      <c r="AJ13" s="102"/>
      <c r="AK13" s="102"/>
      <c r="AL13" s="101"/>
      <c r="AM13" s="101"/>
      <c r="AN13" s="101">
        <v>2883.922</v>
      </c>
      <c r="AO13" s="101">
        <v>2909.5709999999999</v>
      </c>
      <c r="AP13" s="101">
        <f>ROUND(2949138/1000,0)</f>
        <v>2949</v>
      </c>
      <c r="AQ13" s="101">
        <f>ROUND(2956562/1000,0)</f>
        <v>2957</v>
      </c>
      <c r="AR13" s="101">
        <v>2953.4349999999999</v>
      </c>
      <c r="AS13" s="101">
        <v>2743.5450000000001</v>
      </c>
      <c r="AT13" s="101">
        <v>2730.875</v>
      </c>
    </row>
    <row r="14" spans="2:46" ht="60" customHeight="1" x14ac:dyDescent="0.2">
      <c r="B14" s="168" t="s">
        <v>176</v>
      </c>
      <c r="C14" s="168"/>
      <c r="D14" s="168"/>
      <c r="E14" s="168"/>
      <c r="F14" s="168"/>
      <c r="G14" s="168"/>
      <c r="H14" s="168"/>
      <c r="I14" s="168"/>
      <c r="J14" s="168"/>
      <c r="K14" s="168"/>
      <c r="L14" s="168"/>
      <c r="M14" s="168"/>
      <c r="N14" s="41"/>
      <c r="O14" s="41"/>
      <c r="P14" s="41"/>
      <c r="Q14" s="41"/>
      <c r="R14" s="41"/>
      <c r="S14" s="41"/>
      <c r="T14" s="41"/>
      <c r="U14" s="41"/>
      <c r="V14" s="41"/>
      <c r="W14" s="41"/>
      <c r="X14" s="41"/>
      <c r="Y14" s="41"/>
      <c r="Z14" s="41"/>
      <c r="AA14" s="41"/>
      <c r="AB14" s="41"/>
      <c r="AC14" s="41"/>
      <c r="AD14" s="41"/>
      <c r="AE14" s="41"/>
      <c r="AF14" s="41"/>
      <c r="AG14" s="41"/>
      <c r="AH14" s="41"/>
      <c r="AI14" s="106"/>
      <c r="AJ14" s="106"/>
      <c r="AK14" s="106"/>
      <c r="AL14" s="36"/>
      <c r="AM14" s="36"/>
      <c r="AN14" s="36"/>
      <c r="AO14" s="36"/>
      <c r="AP14" s="107"/>
    </row>
    <row r="15" spans="2:46" ht="10.5" x14ac:dyDescent="0.25">
      <c r="B15" s="28"/>
      <c r="C15" s="28"/>
    </row>
    <row r="16" spans="2:46" x14ac:dyDescent="0.2">
      <c r="B16" s="21"/>
      <c r="C16" s="21"/>
      <c r="D16" s="108"/>
      <c r="E16" s="108"/>
      <c r="F16" s="108"/>
      <c r="G16" s="108"/>
      <c r="H16" s="108"/>
      <c r="I16" s="108"/>
      <c r="J16" s="41"/>
      <c r="K16" s="41"/>
      <c r="L16" s="41"/>
      <c r="M16" s="41"/>
      <c r="N16" s="41"/>
      <c r="O16" s="41"/>
      <c r="P16" s="41"/>
      <c r="Q16" s="41"/>
      <c r="R16" s="41"/>
      <c r="S16" s="41"/>
      <c r="T16" s="41"/>
      <c r="U16" s="41"/>
      <c r="V16" s="41"/>
      <c r="W16" s="41"/>
      <c r="X16" s="41"/>
      <c r="AL16" s="41"/>
      <c r="AQ16" s="50"/>
      <c r="AR16" s="36"/>
    </row>
    <row r="17" spans="2:44" x14ac:dyDescent="0.2">
      <c r="B17" s="21"/>
      <c r="C17" s="21"/>
      <c r="D17" s="109"/>
      <c r="E17" s="21"/>
      <c r="F17" s="21"/>
      <c r="G17" s="21"/>
      <c r="H17" s="21"/>
      <c r="I17" s="21"/>
      <c r="R17" s="30"/>
      <c r="AL17" s="41"/>
      <c r="AR17" s="36"/>
    </row>
    <row r="18" spans="2:44" x14ac:dyDescent="0.2">
      <c r="AR18" s="35"/>
    </row>
    <row r="19" spans="2:44" x14ac:dyDescent="0.2">
      <c r="AR19" s="36"/>
    </row>
    <row r="20" spans="2:44" x14ac:dyDescent="0.2">
      <c r="AR20" s="35"/>
    </row>
    <row r="21" spans="2:44" x14ac:dyDescent="0.2">
      <c r="AD21" s="41"/>
      <c r="AI21" s="41"/>
      <c r="AR21" s="36"/>
    </row>
    <row r="22" spans="2:44" x14ac:dyDescent="0.2">
      <c r="AJ22" s="110"/>
      <c r="AR22" s="35"/>
    </row>
    <row r="23" spans="2:44" x14ac:dyDescent="0.2">
      <c r="AR23" s="36"/>
    </row>
    <row r="42" spans="3:17" x14ac:dyDescent="0.2">
      <c r="Q42" s="2"/>
    </row>
    <row r="43" spans="3:17" x14ac:dyDescent="0.2">
      <c r="Q43" s="2"/>
    </row>
    <row r="45" spans="3:17" x14ac:dyDescent="0.2">
      <c r="Q45" s="111"/>
    </row>
    <row r="46" spans="3:17" x14ac:dyDescent="0.2">
      <c r="C46" s="167"/>
      <c r="D46" s="167"/>
      <c r="E46" s="167"/>
      <c r="F46" s="167"/>
      <c r="G46" s="167"/>
      <c r="H46" s="167"/>
      <c r="I46" s="167"/>
      <c r="J46" s="167"/>
      <c r="K46" s="167"/>
    </row>
    <row r="47" spans="3:17" ht="14.25" customHeight="1" x14ac:dyDescent="0.2">
      <c r="C47" s="167"/>
      <c r="D47" s="167"/>
      <c r="E47" s="167"/>
      <c r="F47" s="167"/>
      <c r="G47" s="167"/>
      <c r="H47" s="167"/>
      <c r="I47" s="167"/>
      <c r="J47" s="167"/>
      <c r="K47" s="167"/>
    </row>
    <row r="48" spans="3:17" x14ac:dyDescent="0.2">
      <c r="C48" s="167"/>
      <c r="D48" s="167"/>
      <c r="E48" s="167"/>
      <c r="F48" s="167"/>
      <c r="G48" s="167"/>
      <c r="H48" s="167"/>
      <c r="I48" s="167"/>
      <c r="J48" s="167"/>
      <c r="K48" s="167"/>
    </row>
    <row r="49" spans="3:11" x14ac:dyDescent="0.2">
      <c r="C49" s="167"/>
      <c r="D49" s="167"/>
      <c r="E49" s="167"/>
      <c r="F49" s="167"/>
      <c r="G49" s="167"/>
      <c r="H49" s="167"/>
      <c r="I49" s="167"/>
      <c r="J49" s="167"/>
      <c r="K49" s="167"/>
    </row>
    <row r="50" spans="3:11" x14ac:dyDescent="0.2">
      <c r="C50" s="167"/>
      <c r="D50" s="167"/>
      <c r="E50" s="167"/>
      <c r="F50" s="167"/>
      <c r="G50" s="167"/>
      <c r="H50" s="167"/>
      <c r="I50" s="167"/>
      <c r="J50" s="167"/>
      <c r="K50" s="167"/>
    </row>
    <row r="51" spans="3:11" x14ac:dyDescent="0.2">
      <c r="C51" s="167"/>
      <c r="D51" s="167"/>
      <c r="E51" s="167"/>
      <c r="F51" s="167"/>
      <c r="G51" s="167"/>
      <c r="H51" s="167"/>
      <c r="I51" s="167"/>
      <c r="J51" s="167"/>
      <c r="K51" s="167"/>
    </row>
    <row r="52" spans="3:11" x14ac:dyDescent="0.2">
      <c r="C52" s="167"/>
      <c r="D52" s="167"/>
      <c r="E52" s="167"/>
      <c r="F52" s="167"/>
      <c r="G52" s="167"/>
      <c r="H52" s="167"/>
      <c r="I52" s="167"/>
      <c r="J52" s="167"/>
      <c r="K52" s="167"/>
    </row>
  </sheetData>
  <mergeCells count="7">
    <mergeCell ref="C46:K52"/>
    <mergeCell ref="B14:M14"/>
    <mergeCell ref="B4:B5"/>
    <mergeCell ref="B6:B7"/>
    <mergeCell ref="B8:B9"/>
    <mergeCell ref="B10:B11"/>
    <mergeCell ref="B12:B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1"/>
  <sheetViews>
    <sheetView showGridLines="0" topLeftCell="A22" workbookViewId="0">
      <selection activeCell="B30" sqref="B30:H31"/>
    </sheetView>
  </sheetViews>
  <sheetFormatPr baseColWidth="10" defaultColWidth="10.81640625" defaultRowHeight="10" x14ac:dyDescent="0.2"/>
  <cols>
    <col min="1" max="1" width="3.453125" style="3" customWidth="1"/>
    <col min="2" max="2" width="28.453125" style="3" customWidth="1"/>
    <col min="3" max="3" width="22.36328125" style="3" customWidth="1"/>
    <col min="4" max="7" width="12.1796875" style="3" customWidth="1"/>
    <col min="8" max="8" width="11.81640625" style="3" customWidth="1"/>
    <col min="9" max="10" width="13.81640625" style="3" customWidth="1"/>
    <col min="11" max="16384" width="10.81640625" style="3"/>
  </cols>
  <sheetData>
    <row r="1" spans="2:11" ht="10.5" x14ac:dyDescent="0.25">
      <c r="B1" s="160" t="s">
        <v>178</v>
      </c>
      <c r="C1" s="160"/>
      <c r="D1" s="160"/>
      <c r="E1" s="160"/>
      <c r="F1" s="160"/>
      <c r="G1" s="160"/>
      <c r="H1" s="160"/>
    </row>
    <row r="2" spans="2:11" ht="10.5" x14ac:dyDescent="0.25">
      <c r="B2" s="28"/>
      <c r="C2" s="28"/>
      <c r="D2" s="28"/>
      <c r="E2" s="28"/>
      <c r="F2" s="28"/>
      <c r="G2" s="29"/>
      <c r="H2" s="30" t="s">
        <v>48</v>
      </c>
    </row>
    <row r="3" spans="2:11" ht="10.5" x14ac:dyDescent="0.25">
      <c r="B3" s="28"/>
      <c r="C3" s="28"/>
      <c r="D3" s="177" t="s">
        <v>30</v>
      </c>
      <c r="E3" s="177"/>
      <c r="F3" s="177"/>
      <c r="G3" s="177"/>
      <c r="H3" s="178" t="s">
        <v>22</v>
      </c>
    </row>
    <row r="4" spans="2:11" ht="42" customHeight="1" x14ac:dyDescent="0.2">
      <c r="B4" s="179"/>
      <c r="C4" s="179"/>
      <c r="D4" s="32" t="s">
        <v>19</v>
      </c>
      <c r="E4" s="32" t="s">
        <v>20</v>
      </c>
      <c r="F4" s="32" t="s">
        <v>18</v>
      </c>
      <c r="G4" s="31" t="s">
        <v>26</v>
      </c>
      <c r="H4" s="178"/>
    </row>
    <row r="5" spans="2:11" ht="10.5" x14ac:dyDescent="0.2">
      <c r="B5" s="33" t="s">
        <v>32</v>
      </c>
      <c r="C5" s="34"/>
      <c r="D5" s="138">
        <v>965200</v>
      </c>
      <c r="E5" s="139">
        <v>2369400</v>
      </c>
      <c r="F5" s="140">
        <v>2743500</v>
      </c>
      <c r="G5" s="139">
        <v>6078100</v>
      </c>
      <c r="H5" s="141">
        <v>53885900</v>
      </c>
      <c r="I5" s="35"/>
      <c r="J5" s="36"/>
    </row>
    <row r="6" spans="2:11" ht="12" x14ac:dyDescent="0.2">
      <c r="B6" s="37" t="s">
        <v>179</v>
      </c>
      <c r="C6" s="38"/>
      <c r="D6" s="142">
        <v>3289800</v>
      </c>
      <c r="E6" s="143">
        <v>2542200</v>
      </c>
      <c r="F6" s="144">
        <v>6076200</v>
      </c>
      <c r="G6" s="143">
        <v>11908300</v>
      </c>
      <c r="H6" s="145" t="s">
        <v>15</v>
      </c>
    </row>
    <row r="7" spans="2:11" ht="10.5" x14ac:dyDescent="0.25">
      <c r="B7" s="39" t="s">
        <v>4</v>
      </c>
      <c r="C7" s="40"/>
      <c r="D7" s="150"/>
      <c r="E7" s="151"/>
      <c r="F7" s="152"/>
      <c r="G7" s="151"/>
      <c r="H7" s="146"/>
      <c r="K7" s="41"/>
    </row>
    <row r="8" spans="2:11" x14ac:dyDescent="0.2">
      <c r="B8" s="42" t="s">
        <v>5</v>
      </c>
      <c r="C8" s="43"/>
      <c r="D8" s="153">
        <v>5</v>
      </c>
      <c r="E8" s="12">
        <v>45</v>
      </c>
      <c r="F8" s="154">
        <v>7</v>
      </c>
      <c r="G8" s="12">
        <v>22</v>
      </c>
      <c r="H8" s="145">
        <v>14</v>
      </c>
      <c r="J8" s="45"/>
      <c r="K8" s="41"/>
    </row>
    <row r="9" spans="2:11" x14ac:dyDescent="0.2">
      <c r="B9" s="42" t="s">
        <v>6</v>
      </c>
      <c r="C9" s="43"/>
      <c r="D9" s="153">
        <v>11</v>
      </c>
      <c r="E9" s="12">
        <v>11</v>
      </c>
      <c r="F9" s="154">
        <v>7</v>
      </c>
      <c r="G9" s="12">
        <v>9</v>
      </c>
      <c r="H9" s="145">
        <v>7</v>
      </c>
      <c r="K9" s="41"/>
    </row>
    <row r="10" spans="2:11" x14ac:dyDescent="0.2">
      <c r="B10" s="42" t="s">
        <v>7</v>
      </c>
      <c r="C10" s="43"/>
      <c r="D10" s="153">
        <v>37</v>
      </c>
      <c r="E10" s="12">
        <v>8</v>
      </c>
      <c r="F10" s="154">
        <v>20</v>
      </c>
      <c r="G10" s="12">
        <v>18</v>
      </c>
      <c r="H10" s="145">
        <v>15</v>
      </c>
      <c r="K10" s="41"/>
    </row>
    <row r="11" spans="2:11" x14ac:dyDescent="0.2">
      <c r="B11" s="42" t="s">
        <v>8</v>
      </c>
      <c r="C11" s="43"/>
      <c r="D11" s="153">
        <v>33</v>
      </c>
      <c r="E11" s="12">
        <v>7</v>
      </c>
      <c r="F11" s="154">
        <v>22</v>
      </c>
      <c r="G11" s="12">
        <v>18</v>
      </c>
      <c r="H11" s="145">
        <v>16</v>
      </c>
      <c r="K11" s="41"/>
    </row>
    <row r="12" spans="2:11" x14ac:dyDescent="0.2">
      <c r="B12" s="42" t="s">
        <v>9</v>
      </c>
      <c r="C12" s="43"/>
      <c r="D12" s="153">
        <v>12</v>
      </c>
      <c r="E12" s="12">
        <v>11</v>
      </c>
      <c r="F12" s="154">
        <v>19</v>
      </c>
      <c r="G12" s="12">
        <v>15</v>
      </c>
      <c r="H12" s="145">
        <v>16</v>
      </c>
      <c r="K12" s="41"/>
    </row>
    <row r="13" spans="2:11" x14ac:dyDescent="0.2">
      <c r="B13" s="46" t="s">
        <v>10</v>
      </c>
      <c r="C13" s="47"/>
      <c r="D13" s="153">
        <v>2</v>
      </c>
      <c r="E13" s="12">
        <v>18</v>
      </c>
      <c r="F13" s="154">
        <v>25</v>
      </c>
      <c r="G13" s="12">
        <v>19</v>
      </c>
      <c r="H13" s="145">
        <v>32</v>
      </c>
    </row>
    <row r="14" spans="2:11" ht="12.5" x14ac:dyDescent="0.25">
      <c r="B14" s="48" t="s">
        <v>180</v>
      </c>
      <c r="C14" s="49"/>
      <c r="D14" s="150"/>
      <c r="E14" s="151"/>
      <c r="F14" s="152"/>
      <c r="G14" s="151"/>
      <c r="H14" s="146"/>
      <c r="K14" s="41"/>
    </row>
    <row r="15" spans="2:11" x14ac:dyDescent="0.2">
      <c r="B15" s="42" t="s">
        <v>27</v>
      </c>
      <c r="C15" s="43"/>
      <c r="D15" s="153">
        <v>60</v>
      </c>
      <c r="E15" s="12">
        <v>93</v>
      </c>
      <c r="F15" s="154">
        <v>76</v>
      </c>
      <c r="G15" s="12">
        <v>80</v>
      </c>
      <c r="H15" s="145">
        <v>48</v>
      </c>
      <c r="J15" s="41"/>
      <c r="K15" s="41"/>
    </row>
    <row r="16" spans="2:11" ht="12" x14ac:dyDescent="0.2">
      <c r="B16" s="175" t="s">
        <v>181</v>
      </c>
      <c r="C16" s="176"/>
      <c r="D16" s="153">
        <v>0</v>
      </c>
      <c r="E16" s="12">
        <v>44</v>
      </c>
      <c r="F16" s="154">
        <v>21</v>
      </c>
      <c r="G16" s="12">
        <v>27</v>
      </c>
      <c r="H16" s="145">
        <v>17</v>
      </c>
      <c r="K16" s="41"/>
    </row>
    <row r="17" spans="2:11" ht="12" x14ac:dyDescent="0.2">
      <c r="B17" s="175" t="s">
        <v>182</v>
      </c>
      <c r="C17" s="176"/>
      <c r="D17" s="153">
        <v>0</v>
      </c>
      <c r="E17" s="12">
        <v>49</v>
      </c>
      <c r="F17" s="154">
        <v>28</v>
      </c>
      <c r="G17" s="12">
        <v>32</v>
      </c>
      <c r="H17" s="145">
        <v>22</v>
      </c>
      <c r="K17" s="41"/>
    </row>
    <row r="18" spans="2:11" ht="12" x14ac:dyDescent="0.2">
      <c r="B18" s="175" t="s">
        <v>183</v>
      </c>
      <c r="C18" s="176"/>
      <c r="D18" s="153">
        <v>60</v>
      </c>
      <c r="E18" s="12">
        <v>0</v>
      </c>
      <c r="F18" s="154">
        <v>26</v>
      </c>
      <c r="G18" s="12">
        <v>21</v>
      </c>
      <c r="H18" s="145">
        <v>9</v>
      </c>
      <c r="I18" s="50"/>
      <c r="K18" s="41"/>
    </row>
    <row r="19" spans="2:11" x14ac:dyDescent="0.2">
      <c r="B19" s="37" t="s">
        <v>28</v>
      </c>
      <c r="C19" s="51"/>
      <c r="D19" s="153">
        <v>40</v>
      </c>
      <c r="E19" s="12">
        <v>7</v>
      </c>
      <c r="F19" s="154">
        <v>24</v>
      </c>
      <c r="G19" s="12">
        <v>20</v>
      </c>
      <c r="H19" s="145">
        <v>52</v>
      </c>
      <c r="K19" s="41"/>
    </row>
    <row r="20" spans="2:11" ht="12" x14ac:dyDescent="0.2">
      <c r="B20" s="175" t="s">
        <v>184</v>
      </c>
      <c r="C20" s="176"/>
      <c r="D20" s="153">
        <v>2</v>
      </c>
      <c r="E20" s="12">
        <v>7</v>
      </c>
      <c r="F20" s="154">
        <v>5</v>
      </c>
      <c r="G20" s="12">
        <v>5</v>
      </c>
      <c r="H20" s="145">
        <v>26</v>
      </c>
      <c r="K20" s="41"/>
    </row>
    <row r="21" spans="2:11" ht="12" x14ac:dyDescent="0.2">
      <c r="B21" s="175" t="s">
        <v>185</v>
      </c>
      <c r="C21" s="176"/>
      <c r="D21" s="155">
        <v>39</v>
      </c>
      <c r="E21" s="13">
        <v>0</v>
      </c>
      <c r="F21" s="156">
        <v>19</v>
      </c>
      <c r="G21" s="13">
        <v>15</v>
      </c>
      <c r="H21" s="147">
        <v>26</v>
      </c>
    </row>
    <row r="22" spans="2:11" ht="12.5" x14ac:dyDescent="0.25">
      <c r="B22" s="52" t="s">
        <v>186</v>
      </c>
      <c r="C22" s="53"/>
      <c r="D22" s="157"/>
      <c r="E22" s="158"/>
      <c r="F22" s="159"/>
      <c r="G22" s="158"/>
      <c r="H22" s="148"/>
    </row>
    <row r="23" spans="2:11" x14ac:dyDescent="0.2">
      <c r="B23" s="54" t="s">
        <v>12</v>
      </c>
      <c r="C23" s="55"/>
      <c r="D23" s="153">
        <v>89</v>
      </c>
      <c r="E23" s="12">
        <v>91</v>
      </c>
      <c r="F23" s="154">
        <v>89</v>
      </c>
      <c r="G23" s="12">
        <v>90</v>
      </c>
      <c r="H23" s="56">
        <v>40.1</v>
      </c>
    </row>
    <row r="24" spans="2:11" x14ac:dyDescent="0.2">
      <c r="B24" s="54" t="s">
        <v>13</v>
      </c>
      <c r="C24" s="55"/>
      <c r="D24" s="153">
        <v>11</v>
      </c>
      <c r="E24" s="12">
        <v>1</v>
      </c>
      <c r="F24" s="154">
        <v>2</v>
      </c>
      <c r="G24" s="12">
        <v>3</v>
      </c>
      <c r="H24" s="56">
        <v>20.100000000000001</v>
      </c>
    </row>
    <row r="25" spans="2:11" x14ac:dyDescent="0.2">
      <c r="B25" s="54" t="s">
        <v>11</v>
      </c>
      <c r="C25" s="55"/>
      <c r="D25" s="153" t="s">
        <v>15</v>
      </c>
      <c r="E25" s="12" t="s">
        <v>15</v>
      </c>
      <c r="F25" s="154" t="s">
        <v>15</v>
      </c>
      <c r="G25" s="12" t="s">
        <v>15</v>
      </c>
      <c r="H25" s="56">
        <v>37.299999999999997</v>
      </c>
    </row>
    <row r="26" spans="2:11" x14ac:dyDescent="0.2">
      <c r="B26" s="54" t="s">
        <v>31</v>
      </c>
      <c r="C26" s="55"/>
      <c r="D26" s="153">
        <v>0</v>
      </c>
      <c r="E26" s="12">
        <v>7</v>
      </c>
      <c r="F26" s="154">
        <v>9</v>
      </c>
      <c r="G26" s="12">
        <v>7</v>
      </c>
      <c r="H26" s="56" t="s">
        <v>25</v>
      </c>
    </row>
    <row r="27" spans="2:11" x14ac:dyDescent="0.2">
      <c r="B27" s="57" t="s">
        <v>14</v>
      </c>
      <c r="C27" s="58"/>
      <c r="D27" s="155" t="s">
        <v>15</v>
      </c>
      <c r="E27" s="13" t="s">
        <v>15</v>
      </c>
      <c r="F27" s="156" t="s">
        <v>15</v>
      </c>
      <c r="G27" s="13" t="s">
        <v>15</v>
      </c>
      <c r="H27" s="149">
        <v>2.5</v>
      </c>
    </row>
    <row r="28" spans="2:11" ht="12.5" x14ac:dyDescent="0.25">
      <c r="B28" s="59" t="s">
        <v>187</v>
      </c>
      <c r="C28" s="60" t="s">
        <v>21</v>
      </c>
      <c r="D28" s="154">
        <v>1</v>
      </c>
      <c r="E28" s="13">
        <v>39</v>
      </c>
      <c r="F28" s="156">
        <v>5</v>
      </c>
      <c r="G28" s="13">
        <v>18</v>
      </c>
      <c r="H28" s="147">
        <v>9</v>
      </c>
    </row>
    <row r="29" spans="2:11" x14ac:dyDescent="0.2">
      <c r="B29" s="181"/>
      <c r="C29" s="181"/>
      <c r="D29" s="181"/>
      <c r="E29" s="181"/>
      <c r="F29" s="181"/>
      <c r="G29" s="181"/>
      <c r="H29" s="181"/>
    </row>
    <row r="30" spans="2:11" ht="18" customHeight="1" x14ac:dyDescent="0.2">
      <c r="B30" s="180" t="s">
        <v>197</v>
      </c>
      <c r="C30" s="180"/>
      <c r="D30" s="180"/>
      <c r="E30" s="180"/>
      <c r="F30" s="180"/>
      <c r="G30" s="180"/>
      <c r="H30" s="180"/>
    </row>
    <row r="31" spans="2:11" ht="127.5" customHeight="1" x14ac:dyDescent="0.2">
      <c r="B31" s="180"/>
      <c r="C31" s="180"/>
      <c r="D31" s="180"/>
      <c r="E31" s="180"/>
      <c r="F31" s="180"/>
      <c r="G31" s="180"/>
      <c r="H31" s="180"/>
    </row>
  </sheetData>
  <mergeCells count="10">
    <mergeCell ref="B30:H31"/>
    <mergeCell ref="B18:C18"/>
    <mergeCell ref="B20:C20"/>
    <mergeCell ref="B21:C21"/>
    <mergeCell ref="B29:H29"/>
    <mergeCell ref="B17:C17"/>
    <mergeCell ref="D3:G3"/>
    <mergeCell ref="H3:H4"/>
    <mergeCell ref="B4:C4"/>
    <mergeCell ref="B16:C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showGridLines="0" topLeftCell="B14" workbookViewId="0">
      <selection activeCell="B17" sqref="B17:I17"/>
    </sheetView>
  </sheetViews>
  <sheetFormatPr baseColWidth="10" defaultColWidth="10.81640625" defaultRowHeight="10" x14ac:dyDescent="0.2"/>
  <cols>
    <col min="1" max="1" width="3.453125" style="3" customWidth="1"/>
    <col min="2" max="2" width="46.1796875" style="3" customWidth="1"/>
    <col min="3" max="16384" width="10.81640625" style="3"/>
  </cols>
  <sheetData>
    <row r="1" spans="2:14" ht="10.5" x14ac:dyDescent="0.2">
      <c r="B1" s="1" t="s">
        <v>59</v>
      </c>
      <c r="C1" s="2"/>
      <c r="D1" s="2"/>
      <c r="E1" s="2"/>
      <c r="F1" s="2"/>
      <c r="G1" s="2"/>
      <c r="H1" s="2"/>
      <c r="I1" s="2"/>
      <c r="J1" s="2"/>
    </row>
    <row r="2" spans="2:14" ht="10.5" x14ac:dyDescent="0.2">
      <c r="B2" s="1"/>
      <c r="C2" s="2"/>
      <c r="D2" s="2"/>
      <c r="E2" s="2"/>
      <c r="F2" s="2"/>
      <c r="G2" s="2"/>
      <c r="H2" s="2"/>
      <c r="I2" s="2"/>
      <c r="J2" s="2"/>
    </row>
    <row r="3" spans="2:14" ht="14.25" customHeight="1" x14ac:dyDescent="0.2">
      <c r="B3" s="2"/>
      <c r="C3" s="32">
        <v>2010</v>
      </c>
      <c r="D3" s="32">
        <v>2011</v>
      </c>
      <c r="E3" s="32">
        <v>2012</v>
      </c>
      <c r="F3" s="32">
        <v>2013</v>
      </c>
      <c r="G3" s="32">
        <v>2014</v>
      </c>
      <c r="H3" s="32">
        <v>2015</v>
      </c>
      <c r="I3" s="61">
        <v>2016</v>
      </c>
      <c r="J3" s="62" t="s">
        <v>188</v>
      </c>
      <c r="K3" s="62" t="s">
        <v>189</v>
      </c>
      <c r="L3" s="62" t="s">
        <v>190</v>
      </c>
      <c r="M3" s="62" t="s">
        <v>191</v>
      </c>
      <c r="N3" s="62" t="s">
        <v>192</v>
      </c>
    </row>
    <row r="4" spans="2:14" ht="10.5" x14ac:dyDescent="0.25">
      <c r="B4" s="63" t="s">
        <v>47</v>
      </c>
      <c r="C4" s="64">
        <v>15933</v>
      </c>
      <c r="D4" s="64">
        <v>16368.15</v>
      </c>
      <c r="E4" s="64">
        <v>16757.039000000001</v>
      </c>
      <c r="F4" s="64">
        <v>17406</v>
      </c>
      <c r="G4" s="64">
        <v>17700</v>
      </c>
      <c r="H4" s="64">
        <v>18003</v>
      </c>
      <c r="I4" s="65">
        <v>18058</v>
      </c>
      <c r="J4" s="66">
        <v>17988</v>
      </c>
      <c r="K4" s="67">
        <v>16945</v>
      </c>
      <c r="L4" s="67">
        <v>16641</v>
      </c>
      <c r="M4" s="67">
        <v>16674</v>
      </c>
      <c r="N4" s="67">
        <v>15574</v>
      </c>
    </row>
    <row r="5" spans="2:14" x14ac:dyDescent="0.2">
      <c r="B5" s="7" t="s">
        <v>193</v>
      </c>
      <c r="C5" s="68">
        <v>6868</v>
      </c>
      <c r="D5" s="68">
        <v>7144</v>
      </c>
      <c r="E5" s="68">
        <v>7415</v>
      </c>
      <c r="F5" s="68">
        <v>7767</v>
      </c>
      <c r="G5" s="68">
        <v>7988</v>
      </c>
      <c r="H5" s="68">
        <v>8220</v>
      </c>
      <c r="I5" s="69">
        <v>8364</v>
      </c>
      <c r="J5" s="70">
        <v>8430</v>
      </c>
      <c r="K5" s="71">
        <v>7639</v>
      </c>
      <c r="L5" s="71">
        <v>7568</v>
      </c>
      <c r="M5" s="71">
        <v>7291</v>
      </c>
      <c r="N5" s="71">
        <v>6898</v>
      </c>
    </row>
    <row r="6" spans="2:14" x14ac:dyDescent="0.2">
      <c r="B6" s="8" t="s">
        <v>194</v>
      </c>
      <c r="C6" s="68">
        <v>4914</v>
      </c>
      <c r="D6" s="68">
        <v>5007</v>
      </c>
      <c r="E6" s="68">
        <v>5093</v>
      </c>
      <c r="F6" s="68">
        <v>5267</v>
      </c>
      <c r="G6" s="68">
        <v>5272</v>
      </c>
      <c r="H6" s="68">
        <v>5327</v>
      </c>
      <c r="I6" s="69">
        <v>5292</v>
      </c>
      <c r="J6" s="70">
        <v>5212</v>
      </c>
      <c r="K6" s="71">
        <v>5100</v>
      </c>
      <c r="L6" s="71">
        <v>5040</v>
      </c>
      <c r="M6" s="71">
        <v>5395</v>
      </c>
      <c r="N6" s="71">
        <v>5110</v>
      </c>
    </row>
    <row r="7" spans="2:14" x14ac:dyDescent="0.2">
      <c r="B7" s="9" t="s">
        <v>195</v>
      </c>
      <c r="C7" s="68">
        <v>4151</v>
      </c>
      <c r="D7" s="68">
        <v>4217</v>
      </c>
      <c r="E7" s="68">
        <v>4249</v>
      </c>
      <c r="F7" s="68">
        <v>4372</v>
      </c>
      <c r="G7" s="68">
        <v>4440</v>
      </c>
      <c r="H7" s="68">
        <v>4456</v>
      </c>
      <c r="I7" s="69">
        <v>4402</v>
      </c>
      <c r="J7" s="70">
        <v>4347</v>
      </c>
      <c r="K7" s="71">
        <v>4205</v>
      </c>
      <c r="L7" s="71">
        <v>4033</v>
      </c>
      <c r="M7" s="71">
        <v>3987</v>
      </c>
      <c r="N7" s="71">
        <v>3566</v>
      </c>
    </row>
    <row r="8" spans="2:14" ht="12.5" x14ac:dyDescent="0.25">
      <c r="B8" s="10" t="s">
        <v>171</v>
      </c>
      <c r="C8" s="72">
        <v>218.91768347822492</v>
      </c>
      <c r="D8" s="72">
        <v>223.98485948066482</v>
      </c>
      <c r="E8" s="72">
        <v>227.47620163500164</v>
      </c>
      <c r="F8" s="72">
        <v>233.76701789438363</v>
      </c>
      <c r="G8" s="72">
        <v>234.67461570367979</v>
      </c>
      <c r="H8" s="72">
        <v>238.25264109311763</v>
      </c>
      <c r="I8" s="73">
        <v>240.58399999999997</v>
      </c>
      <c r="J8" s="74">
        <v>234</v>
      </c>
      <c r="K8" s="75">
        <v>221</v>
      </c>
      <c r="L8" s="73">
        <v>219</v>
      </c>
      <c r="M8" s="73">
        <v>218</v>
      </c>
      <c r="N8" s="73">
        <v>215</v>
      </c>
    </row>
    <row r="9" spans="2:14" ht="10.5" x14ac:dyDescent="0.2">
      <c r="B9" s="11" t="s">
        <v>49</v>
      </c>
      <c r="C9" s="32"/>
      <c r="D9" s="76"/>
      <c r="E9" s="77"/>
      <c r="F9" s="77"/>
      <c r="G9" s="77"/>
      <c r="H9" s="76"/>
      <c r="I9" s="78"/>
      <c r="J9" s="79"/>
      <c r="K9" s="80"/>
      <c r="L9" s="81"/>
      <c r="M9" s="81"/>
      <c r="N9" s="81"/>
    </row>
    <row r="10" spans="2:14" x14ac:dyDescent="0.2">
      <c r="B10" s="7" t="s">
        <v>42</v>
      </c>
      <c r="C10" s="32" t="s">
        <v>25</v>
      </c>
      <c r="D10" s="32" t="s">
        <v>25</v>
      </c>
      <c r="E10" s="32" t="s">
        <v>25</v>
      </c>
      <c r="F10" s="77">
        <v>90.497863331088354</v>
      </c>
      <c r="G10" s="77">
        <v>90.69637698941095</v>
      </c>
      <c r="H10" s="77">
        <v>91.002032793143414</v>
      </c>
      <c r="I10" s="82">
        <v>91.4</v>
      </c>
      <c r="J10" s="83">
        <v>91.6</v>
      </c>
      <c r="K10" s="80">
        <v>91.3</v>
      </c>
      <c r="L10" s="81">
        <v>91.7</v>
      </c>
      <c r="M10" s="81">
        <v>92.1</v>
      </c>
      <c r="N10" s="81">
        <v>92.5</v>
      </c>
    </row>
    <row r="11" spans="2:14" x14ac:dyDescent="0.2">
      <c r="B11" s="8" t="s">
        <v>43</v>
      </c>
      <c r="C11" s="32" t="s">
        <v>25</v>
      </c>
      <c r="D11" s="32" t="s">
        <v>25</v>
      </c>
      <c r="E11" s="32" t="s">
        <v>25</v>
      </c>
      <c r="F11" s="77">
        <v>4.2531813659692528</v>
      </c>
      <c r="G11" s="77">
        <v>4.2628058683491368</v>
      </c>
      <c r="H11" s="77">
        <v>4.1820380952016167</v>
      </c>
      <c r="I11" s="82">
        <v>4.2</v>
      </c>
      <c r="J11" s="83">
        <v>4.2</v>
      </c>
      <c r="K11" s="80">
        <v>4.5</v>
      </c>
      <c r="L11" s="81">
        <v>4.5</v>
      </c>
      <c r="M11" s="81">
        <v>4.5999999999999996</v>
      </c>
      <c r="N11" s="81">
        <v>4.5999999999999996</v>
      </c>
    </row>
    <row r="12" spans="2:14" x14ac:dyDescent="0.2">
      <c r="B12" s="9" t="s">
        <v>44</v>
      </c>
      <c r="C12" s="32" t="s">
        <v>25</v>
      </c>
      <c r="D12" s="32" t="s">
        <v>25</v>
      </c>
      <c r="E12" s="32" t="s">
        <v>25</v>
      </c>
      <c r="F12" s="77">
        <v>5.248955302942373</v>
      </c>
      <c r="G12" s="77">
        <v>5.0408171422399155</v>
      </c>
      <c r="H12" s="77">
        <v>4.8159291116549419</v>
      </c>
      <c r="I12" s="82">
        <v>4.4000000000000004</v>
      </c>
      <c r="J12" s="83">
        <v>4.2</v>
      </c>
      <c r="K12" s="80">
        <v>4.2</v>
      </c>
      <c r="L12" s="81">
        <v>3.8</v>
      </c>
      <c r="M12" s="81">
        <v>3.2</v>
      </c>
      <c r="N12" s="81">
        <v>2.8</v>
      </c>
    </row>
    <row r="13" spans="2:14" ht="12.5" x14ac:dyDescent="0.2">
      <c r="B13" s="14" t="s">
        <v>172</v>
      </c>
      <c r="C13" s="32"/>
      <c r="D13" s="32"/>
      <c r="E13" s="32"/>
      <c r="F13" s="32"/>
      <c r="G13" s="32"/>
      <c r="H13" s="32"/>
      <c r="I13" s="61"/>
      <c r="J13" s="79"/>
      <c r="K13" s="32"/>
      <c r="L13" s="84"/>
      <c r="M13" s="84"/>
      <c r="N13" s="84"/>
    </row>
    <row r="14" spans="2:14" x14ac:dyDescent="0.2">
      <c r="B14" s="16" t="s">
        <v>41</v>
      </c>
      <c r="C14" s="76" t="s">
        <v>1</v>
      </c>
      <c r="D14" s="76" t="s">
        <v>40</v>
      </c>
      <c r="E14" s="76" t="s">
        <v>55</v>
      </c>
      <c r="F14" s="76" t="s">
        <v>54</v>
      </c>
      <c r="G14" s="76" t="s">
        <v>58</v>
      </c>
      <c r="H14" s="76" t="s">
        <v>2</v>
      </c>
      <c r="I14" s="85" t="s">
        <v>29</v>
      </c>
      <c r="J14" s="86">
        <v>-1.4</v>
      </c>
      <c r="K14" s="80">
        <v>-7.5</v>
      </c>
      <c r="L14" s="81">
        <v>-2.9</v>
      </c>
      <c r="M14" s="81">
        <v>-0.3</v>
      </c>
      <c r="N14" s="81">
        <v>-8.1</v>
      </c>
    </row>
    <row r="15" spans="2:14" x14ac:dyDescent="0.2">
      <c r="B15" s="17" t="s">
        <v>45</v>
      </c>
      <c r="C15" s="32">
        <v>0.5</v>
      </c>
      <c r="D15" s="76" t="s">
        <v>52</v>
      </c>
      <c r="E15" s="77">
        <v>-0.3</v>
      </c>
      <c r="F15" s="77" t="s">
        <v>53</v>
      </c>
      <c r="G15" s="77">
        <v>0</v>
      </c>
      <c r="H15" s="76" t="s">
        <v>3</v>
      </c>
      <c r="I15" s="78" t="s">
        <v>57</v>
      </c>
      <c r="J15" s="79">
        <v>-1.6</v>
      </c>
      <c r="K15" s="80">
        <v>-7.3</v>
      </c>
      <c r="L15" s="81">
        <v>-1.8</v>
      </c>
      <c r="M15" s="81">
        <v>-0.9</v>
      </c>
      <c r="N15" s="81">
        <v>-2.9</v>
      </c>
    </row>
    <row r="16" spans="2:14" x14ac:dyDescent="0.2">
      <c r="B16" s="87"/>
      <c r="C16" s="18"/>
      <c r="D16" s="18"/>
      <c r="E16" s="88"/>
      <c r="F16" s="19"/>
      <c r="G16" s="19"/>
      <c r="H16" s="19"/>
      <c r="I16" s="88"/>
      <c r="J16" s="89"/>
      <c r="K16" s="18"/>
      <c r="L16" s="20"/>
      <c r="M16" s="90"/>
      <c r="N16" s="90"/>
    </row>
    <row r="17" spans="2:9" ht="172.5" customHeight="1" x14ac:dyDescent="0.2">
      <c r="B17" s="182" t="s">
        <v>198</v>
      </c>
      <c r="C17" s="182"/>
      <c r="D17" s="182"/>
      <c r="E17" s="182"/>
      <c r="F17" s="182"/>
      <c r="G17" s="182"/>
      <c r="H17" s="182"/>
      <c r="I17" s="182"/>
    </row>
    <row r="18" spans="2:9" x14ac:dyDescent="0.2">
      <c r="B18" s="2"/>
    </row>
    <row r="19" spans="2:9" x14ac:dyDescent="0.2">
      <c r="B19" s="2"/>
    </row>
    <row r="21" spans="2:9" x14ac:dyDescent="0.2">
      <c r="B21" s="2"/>
    </row>
    <row r="22" spans="2:9" ht="10.5" x14ac:dyDescent="0.25">
      <c r="B22" s="91"/>
    </row>
    <row r="23" spans="2:9" ht="10.5" x14ac:dyDescent="0.25">
      <c r="B23" s="91"/>
    </row>
  </sheetData>
  <mergeCells count="1">
    <mergeCell ref="B17:I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08"/>
  <sheetViews>
    <sheetView tabSelected="1" topLeftCell="A102" workbookViewId="0">
      <selection activeCell="B108" sqref="B108:F108"/>
    </sheetView>
  </sheetViews>
  <sheetFormatPr baseColWidth="10" defaultColWidth="11.453125" defaultRowHeight="10" x14ac:dyDescent="0.2"/>
  <cols>
    <col min="1" max="1" width="3.453125" style="25" customWidth="1"/>
    <col min="2" max="2" width="20.6328125" style="25" customWidth="1"/>
    <col min="3" max="3" width="16" style="25" customWidth="1"/>
    <col min="4" max="16384" width="11.453125" style="25"/>
  </cols>
  <sheetData>
    <row r="1" spans="2:3" ht="10.5" x14ac:dyDescent="0.25">
      <c r="B1" s="92" t="s">
        <v>60</v>
      </c>
    </row>
    <row r="2" spans="2:3" ht="10.5" x14ac:dyDescent="0.25">
      <c r="B2" s="92"/>
    </row>
    <row r="3" spans="2:3" x14ac:dyDescent="0.2">
      <c r="C3" s="27" t="s">
        <v>163</v>
      </c>
    </row>
    <row r="4" spans="2:3" ht="10.5" x14ac:dyDescent="0.25">
      <c r="B4" s="93" t="s">
        <v>61</v>
      </c>
      <c r="C4" s="94" t="s">
        <v>165</v>
      </c>
    </row>
    <row r="5" spans="2:3" x14ac:dyDescent="0.2">
      <c r="B5" s="26" t="s">
        <v>62</v>
      </c>
      <c r="C5" s="26">
        <v>6.5</v>
      </c>
    </row>
    <row r="6" spans="2:3" x14ac:dyDescent="0.2">
      <c r="B6" s="26" t="s">
        <v>63</v>
      </c>
      <c r="C6" s="26">
        <v>11.2</v>
      </c>
    </row>
    <row r="7" spans="2:3" x14ac:dyDescent="0.2">
      <c r="B7" s="26" t="s">
        <v>64</v>
      </c>
      <c r="C7" s="26">
        <v>10.9</v>
      </c>
    </row>
    <row r="8" spans="2:3" x14ac:dyDescent="0.2">
      <c r="B8" s="26" t="s">
        <v>65</v>
      </c>
      <c r="C8" s="26">
        <v>10</v>
      </c>
    </row>
    <row r="9" spans="2:3" x14ac:dyDescent="0.2">
      <c r="B9" s="26" t="s">
        <v>66</v>
      </c>
      <c r="C9" s="26">
        <v>9.3000000000000007</v>
      </c>
    </row>
    <row r="10" spans="2:3" x14ac:dyDescent="0.2">
      <c r="B10" s="26" t="s">
        <v>67</v>
      </c>
      <c r="C10" s="26">
        <v>10.9</v>
      </c>
    </row>
    <row r="11" spans="2:3" x14ac:dyDescent="0.2">
      <c r="B11" s="26" t="s">
        <v>68</v>
      </c>
      <c r="C11" s="26">
        <v>9.1</v>
      </c>
    </row>
    <row r="12" spans="2:3" x14ac:dyDescent="0.2">
      <c r="B12" s="26" t="s">
        <v>69</v>
      </c>
      <c r="C12" s="26">
        <v>11.5</v>
      </c>
    </row>
    <row r="13" spans="2:3" x14ac:dyDescent="0.2">
      <c r="B13" s="26" t="s">
        <v>70</v>
      </c>
      <c r="C13" s="26">
        <v>10.7</v>
      </c>
    </row>
    <row r="14" spans="2:3" x14ac:dyDescent="0.2">
      <c r="B14" s="26" t="s">
        <v>71</v>
      </c>
      <c r="C14" s="26">
        <v>12.4</v>
      </c>
    </row>
    <row r="15" spans="2:3" x14ac:dyDescent="0.2">
      <c r="B15" s="26" t="s">
        <v>72</v>
      </c>
      <c r="C15" s="26">
        <v>12.3</v>
      </c>
    </row>
    <row r="16" spans="2:3" x14ac:dyDescent="0.2">
      <c r="B16" s="26" t="s">
        <v>73</v>
      </c>
      <c r="C16" s="26">
        <v>8.6</v>
      </c>
    </row>
    <row r="17" spans="2:3" x14ac:dyDescent="0.2">
      <c r="B17" s="26" t="s">
        <v>74</v>
      </c>
      <c r="C17" s="26">
        <v>13.5</v>
      </c>
    </row>
    <row r="18" spans="2:3" x14ac:dyDescent="0.2">
      <c r="B18" s="26" t="s">
        <v>75</v>
      </c>
      <c r="C18" s="26">
        <v>11.5</v>
      </c>
    </row>
    <row r="19" spans="2:3" x14ac:dyDescent="0.2">
      <c r="B19" s="26" t="s">
        <v>76</v>
      </c>
      <c r="C19" s="26">
        <v>8.4</v>
      </c>
    </row>
    <row r="20" spans="2:3" x14ac:dyDescent="0.2">
      <c r="B20" s="26" t="s">
        <v>77</v>
      </c>
      <c r="C20" s="26">
        <v>10</v>
      </c>
    </row>
    <row r="21" spans="2:3" x14ac:dyDescent="0.2">
      <c r="B21" s="26" t="s">
        <v>78</v>
      </c>
      <c r="C21" s="26">
        <v>9.3000000000000007</v>
      </c>
    </row>
    <row r="22" spans="2:3" x14ac:dyDescent="0.2">
      <c r="B22" s="26" t="s">
        <v>79</v>
      </c>
      <c r="C22" s="26">
        <v>9.9</v>
      </c>
    </row>
    <row r="23" spans="2:3" x14ac:dyDescent="0.2">
      <c r="B23" s="26" t="s">
        <v>80</v>
      </c>
      <c r="C23" s="26">
        <v>8.5</v>
      </c>
    </row>
    <row r="24" spans="2:3" x14ac:dyDescent="0.2">
      <c r="B24" s="26" t="s">
        <v>81</v>
      </c>
      <c r="C24" s="26">
        <v>7.1</v>
      </c>
    </row>
    <row r="25" spans="2:3" x14ac:dyDescent="0.2">
      <c r="B25" s="26" t="s">
        <v>82</v>
      </c>
      <c r="C25" s="26">
        <v>10.3</v>
      </c>
    </row>
    <row r="26" spans="2:3" x14ac:dyDescent="0.2">
      <c r="B26" s="26" t="s">
        <v>83</v>
      </c>
      <c r="C26" s="26">
        <v>11.3</v>
      </c>
    </row>
    <row r="27" spans="2:3" x14ac:dyDescent="0.2">
      <c r="B27" s="26" t="s">
        <v>84</v>
      </c>
      <c r="C27" s="26">
        <v>8.1</v>
      </c>
    </row>
    <row r="28" spans="2:3" x14ac:dyDescent="0.2">
      <c r="B28" s="26" t="s">
        <v>85</v>
      </c>
      <c r="C28" s="26">
        <v>8.9</v>
      </c>
    </row>
    <row r="29" spans="2:3" x14ac:dyDescent="0.2">
      <c r="B29" s="26" t="s">
        <v>86</v>
      </c>
      <c r="C29" s="26">
        <v>8.9</v>
      </c>
    </row>
    <row r="30" spans="2:3" x14ac:dyDescent="0.2">
      <c r="B30" s="26" t="s">
        <v>87</v>
      </c>
      <c r="C30" s="26">
        <v>11</v>
      </c>
    </row>
    <row r="31" spans="2:3" x14ac:dyDescent="0.2">
      <c r="B31" s="26" t="s">
        <v>88</v>
      </c>
      <c r="C31" s="26">
        <v>10</v>
      </c>
    </row>
    <row r="32" spans="2:3" x14ac:dyDescent="0.2">
      <c r="B32" s="26" t="s">
        <v>89</v>
      </c>
      <c r="C32" s="26">
        <v>8.3000000000000007</v>
      </c>
    </row>
    <row r="33" spans="2:3" x14ac:dyDescent="0.2">
      <c r="B33" s="26" t="s">
        <v>90</v>
      </c>
      <c r="C33" s="26">
        <v>7.4</v>
      </c>
    </row>
    <row r="34" spans="2:3" x14ac:dyDescent="0.2">
      <c r="B34" s="26" t="s">
        <v>91</v>
      </c>
      <c r="C34" s="26">
        <v>9.3000000000000007</v>
      </c>
    </row>
    <row r="35" spans="2:3" x14ac:dyDescent="0.2">
      <c r="B35" s="26" t="s">
        <v>92</v>
      </c>
      <c r="C35" s="26">
        <v>12.4</v>
      </c>
    </row>
    <row r="36" spans="2:3" x14ac:dyDescent="0.2">
      <c r="B36" s="26" t="s">
        <v>93</v>
      </c>
      <c r="C36" s="26">
        <v>14.5</v>
      </c>
    </row>
    <row r="37" spans="2:3" x14ac:dyDescent="0.2">
      <c r="B37" s="26" t="s">
        <v>94</v>
      </c>
      <c r="C37" s="26">
        <v>8.3000000000000007</v>
      </c>
    </row>
    <row r="38" spans="2:3" x14ac:dyDescent="0.2">
      <c r="B38" s="26" t="s">
        <v>95</v>
      </c>
      <c r="C38" s="26">
        <v>11.4</v>
      </c>
    </row>
    <row r="39" spans="2:3" x14ac:dyDescent="0.2">
      <c r="B39" s="26" t="s">
        <v>96</v>
      </c>
      <c r="C39" s="26">
        <v>15.6</v>
      </c>
    </row>
    <row r="40" spans="2:3" x14ac:dyDescent="0.2">
      <c r="B40" s="26" t="s">
        <v>97</v>
      </c>
      <c r="C40" s="26">
        <v>11.7</v>
      </c>
    </row>
    <row r="41" spans="2:3" x14ac:dyDescent="0.2">
      <c r="B41" s="26" t="s">
        <v>98</v>
      </c>
      <c r="C41" s="26">
        <v>9.6999999999999993</v>
      </c>
    </row>
    <row r="42" spans="2:3" x14ac:dyDescent="0.2">
      <c r="B42" s="26" t="s">
        <v>99</v>
      </c>
      <c r="C42" s="26">
        <v>12.1</v>
      </c>
    </row>
    <row r="43" spans="2:3" x14ac:dyDescent="0.2">
      <c r="B43" s="26" t="s">
        <v>100</v>
      </c>
      <c r="C43" s="26">
        <v>10.199999999999999</v>
      </c>
    </row>
    <row r="44" spans="2:3" x14ac:dyDescent="0.2">
      <c r="B44" s="26" t="s">
        <v>101</v>
      </c>
      <c r="C44" s="26">
        <v>7.9</v>
      </c>
    </row>
    <row r="45" spans="2:3" x14ac:dyDescent="0.2">
      <c r="B45" s="26" t="s">
        <v>102</v>
      </c>
      <c r="C45" s="26">
        <v>7.5</v>
      </c>
    </row>
    <row r="46" spans="2:3" x14ac:dyDescent="0.2">
      <c r="B46" s="26" t="s">
        <v>103</v>
      </c>
      <c r="C46" s="26">
        <v>8.1999999999999993</v>
      </c>
    </row>
    <row r="47" spans="2:3" x14ac:dyDescent="0.2">
      <c r="B47" s="26" t="s">
        <v>104</v>
      </c>
      <c r="C47" s="26">
        <v>11.7</v>
      </c>
    </row>
    <row r="48" spans="2:3" x14ac:dyDescent="0.2">
      <c r="B48" s="26" t="s">
        <v>105</v>
      </c>
      <c r="C48" s="26">
        <v>8.6</v>
      </c>
    </row>
    <row r="49" spans="2:3" x14ac:dyDescent="0.2">
      <c r="B49" s="26" t="s">
        <v>106</v>
      </c>
      <c r="C49" s="26">
        <v>10.4</v>
      </c>
    </row>
    <row r="50" spans="2:3" x14ac:dyDescent="0.2">
      <c r="B50" s="26" t="s">
        <v>107</v>
      </c>
      <c r="C50" s="26">
        <v>9.9</v>
      </c>
    </row>
    <row r="51" spans="2:3" x14ac:dyDescent="0.2">
      <c r="B51" s="26" t="s">
        <v>108</v>
      </c>
      <c r="C51" s="26">
        <v>8.4</v>
      </c>
    </row>
    <row r="52" spans="2:3" x14ac:dyDescent="0.2">
      <c r="B52" s="26" t="s">
        <v>109</v>
      </c>
      <c r="C52" s="26">
        <v>10.3</v>
      </c>
    </row>
    <row r="53" spans="2:3" x14ac:dyDescent="0.2">
      <c r="B53" s="26" t="s">
        <v>110</v>
      </c>
      <c r="C53" s="26">
        <v>10.3</v>
      </c>
    </row>
    <row r="54" spans="2:3" x14ac:dyDescent="0.2">
      <c r="B54" s="26" t="s">
        <v>111</v>
      </c>
      <c r="C54" s="26">
        <v>11.3</v>
      </c>
    </row>
    <row r="55" spans="2:3" x14ac:dyDescent="0.2">
      <c r="B55" s="26" t="s">
        <v>112</v>
      </c>
      <c r="C55" s="26">
        <v>8.5</v>
      </c>
    </row>
    <row r="56" spans="2:3" x14ac:dyDescent="0.2">
      <c r="B56" s="26" t="s">
        <v>113</v>
      </c>
      <c r="C56" s="26">
        <v>12.9</v>
      </c>
    </row>
    <row r="57" spans="2:3" x14ac:dyDescent="0.2">
      <c r="B57" s="26" t="s">
        <v>114</v>
      </c>
      <c r="C57" s="26">
        <v>9.4</v>
      </c>
    </row>
    <row r="58" spans="2:3" x14ac:dyDescent="0.2">
      <c r="B58" s="26" t="s">
        <v>115</v>
      </c>
      <c r="C58" s="26">
        <v>8.5</v>
      </c>
    </row>
    <row r="59" spans="2:3" x14ac:dyDescent="0.2">
      <c r="B59" s="26" t="s">
        <v>116</v>
      </c>
      <c r="C59" s="26">
        <v>12.9</v>
      </c>
    </row>
    <row r="60" spans="2:3" x14ac:dyDescent="0.2">
      <c r="B60" s="26" t="s">
        <v>117</v>
      </c>
      <c r="C60" s="26">
        <v>8.6</v>
      </c>
    </row>
    <row r="61" spans="2:3" x14ac:dyDescent="0.2">
      <c r="B61" s="26" t="s">
        <v>118</v>
      </c>
      <c r="C61" s="26">
        <v>8.1999999999999993</v>
      </c>
    </row>
    <row r="62" spans="2:3" x14ac:dyDescent="0.2">
      <c r="B62" s="26" t="s">
        <v>119</v>
      </c>
      <c r="C62" s="26">
        <v>9.1999999999999993</v>
      </c>
    </row>
    <row r="63" spans="2:3" x14ac:dyDescent="0.2">
      <c r="B63" s="26" t="s">
        <v>120</v>
      </c>
      <c r="C63" s="26">
        <v>10.3</v>
      </c>
    </row>
    <row r="64" spans="2:3" x14ac:dyDescent="0.2">
      <c r="B64" s="26" t="s">
        <v>121</v>
      </c>
      <c r="C64" s="26">
        <v>14.3</v>
      </c>
    </row>
    <row r="65" spans="2:3" x14ac:dyDescent="0.2">
      <c r="B65" s="26" t="s">
        <v>122</v>
      </c>
      <c r="C65" s="26">
        <v>8.6</v>
      </c>
    </row>
    <row r="66" spans="2:3" x14ac:dyDescent="0.2">
      <c r="B66" s="26" t="s">
        <v>123</v>
      </c>
      <c r="C66" s="26">
        <v>10.1</v>
      </c>
    </row>
    <row r="67" spans="2:3" x14ac:dyDescent="0.2">
      <c r="B67" s="26" t="s">
        <v>124</v>
      </c>
      <c r="C67" s="26">
        <v>11.8</v>
      </c>
    </row>
    <row r="68" spans="2:3" x14ac:dyDescent="0.2">
      <c r="B68" s="26" t="s">
        <v>125</v>
      </c>
      <c r="C68" s="26">
        <v>11.8</v>
      </c>
    </row>
    <row r="69" spans="2:3" x14ac:dyDescent="0.2">
      <c r="B69" s="26" t="s">
        <v>126</v>
      </c>
      <c r="C69" s="26">
        <v>10.199999999999999</v>
      </c>
    </row>
    <row r="70" spans="2:3" x14ac:dyDescent="0.2">
      <c r="B70" s="26" t="s">
        <v>127</v>
      </c>
      <c r="C70" s="26">
        <v>11.1</v>
      </c>
    </row>
    <row r="71" spans="2:3" x14ac:dyDescent="0.2">
      <c r="B71" s="26" t="s">
        <v>128</v>
      </c>
      <c r="C71" s="26">
        <v>14</v>
      </c>
    </row>
    <row r="72" spans="2:3" x14ac:dyDescent="0.2">
      <c r="B72" s="26" t="s">
        <v>129</v>
      </c>
      <c r="C72" s="26">
        <v>10.7</v>
      </c>
    </row>
    <row r="73" spans="2:3" x14ac:dyDescent="0.2">
      <c r="B73" s="26" t="s">
        <v>130</v>
      </c>
      <c r="C73" s="26">
        <v>8.6</v>
      </c>
    </row>
    <row r="74" spans="2:3" x14ac:dyDescent="0.2">
      <c r="B74" s="26" t="s">
        <v>131</v>
      </c>
      <c r="C74" s="26">
        <v>13.8</v>
      </c>
    </row>
    <row r="75" spans="2:3" x14ac:dyDescent="0.2">
      <c r="B75" s="26" t="s">
        <v>132</v>
      </c>
      <c r="C75" s="26">
        <v>8</v>
      </c>
    </row>
    <row r="76" spans="2:3" x14ac:dyDescent="0.2">
      <c r="B76" s="26" t="s">
        <v>133</v>
      </c>
      <c r="C76" s="26">
        <v>9</v>
      </c>
    </row>
    <row r="77" spans="2:3" x14ac:dyDescent="0.2">
      <c r="B77" s="26" t="s">
        <v>134</v>
      </c>
      <c r="C77" s="26">
        <v>10.1</v>
      </c>
    </row>
    <row r="78" spans="2:3" x14ac:dyDescent="0.2">
      <c r="B78" s="26" t="s">
        <v>135</v>
      </c>
      <c r="C78" s="26">
        <v>8.4</v>
      </c>
    </row>
    <row r="79" spans="2:3" x14ac:dyDescent="0.2">
      <c r="B79" s="26" t="s">
        <v>136</v>
      </c>
      <c r="C79" s="26">
        <v>6</v>
      </c>
    </row>
    <row r="80" spans="2:3" x14ac:dyDescent="0.2">
      <c r="B80" s="26" t="s">
        <v>137</v>
      </c>
      <c r="C80" s="26">
        <v>12.6</v>
      </c>
    </row>
    <row r="81" spans="2:3" x14ac:dyDescent="0.2">
      <c r="B81" s="26" t="s">
        <v>138</v>
      </c>
      <c r="C81" s="26">
        <v>13.3</v>
      </c>
    </row>
    <row r="82" spans="2:3" x14ac:dyDescent="0.2">
      <c r="B82" s="26" t="s">
        <v>139</v>
      </c>
      <c r="C82" s="26">
        <v>7.7</v>
      </c>
    </row>
    <row r="83" spans="2:3" x14ac:dyDescent="0.2">
      <c r="B83" s="26" t="s">
        <v>140</v>
      </c>
      <c r="C83" s="26">
        <v>7.1</v>
      </c>
    </row>
    <row r="84" spans="2:3" x14ac:dyDescent="0.2">
      <c r="B84" s="26" t="s">
        <v>141</v>
      </c>
      <c r="C84" s="26">
        <v>8.3000000000000007</v>
      </c>
    </row>
    <row r="85" spans="2:3" x14ac:dyDescent="0.2">
      <c r="B85" s="26" t="s">
        <v>142</v>
      </c>
      <c r="C85" s="26">
        <v>12.6</v>
      </c>
    </row>
    <row r="86" spans="2:3" x14ac:dyDescent="0.2">
      <c r="B86" s="26" t="s">
        <v>143</v>
      </c>
      <c r="C86" s="26">
        <v>10.3</v>
      </c>
    </row>
    <row r="87" spans="2:3" x14ac:dyDescent="0.2">
      <c r="B87" s="26" t="s">
        <v>144</v>
      </c>
      <c r="C87" s="26">
        <v>9.6</v>
      </c>
    </row>
    <row r="88" spans="2:3" x14ac:dyDescent="0.2">
      <c r="B88" s="26" t="s">
        <v>145</v>
      </c>
      <c r="C88" s="26">
        <v>9.6</v>
      </c>
    </row>
    <row r="89" spans="2:3" x14ac:dyDescent="0.2">
      <c r="B89" s="26" t="s">
        <v>146</v>
      </c>
      <c r="C89" s="26">
        <v>12.4</v>
      </c>
    </row>
    <row r="90" spans="2:3" x14ac:dyDescent="0.2">
      <c r="B90" s="26" t="s">
        <v>147</v>
      </c>
      <c r="C90" s="26">
        <v>6.8</v>
      </c>
    </row>
    <row r="91" spans="2:3" x14ac:dyDescent="0.2">
      <c r="B91" s="26" t="s">
        <v>148</v>
      </c>
      <c r="C91" s="26">
        <v>13.1</v>
      </c>
    </row>
    <row r="92" spans="2:3" x14ac:dyDescent="0.2">
      <c r="B92" s="26" t="s">
        <v>149</v>
      </c>
      <c r="C92" s="26">
        <v>12.8</v>
      </c>
    </row>
    <row r="93" spans="2:3" x14ac:dyDescent="0.2">
      <c r="B93" s="26" t="s">
        <v>150</v>
      </c>
      <c r="C93" s="26">
        <v>10.1</v>
      </c>
    </row>
    <row r="94" spans="2:3" x14ac:dyDescent="0.2">
      <c r="B94" s="26" t="s">
        <v>151</v>
      </c>
      <c r="C94" s="26">
        <v>9.1</v>
      </c>
    </row>
    <row r="95" spans="2:3" x14ac:dyDescent="0.2">
      <c r="B95" s="26" t="s">
        <v>152</v>
      </c>
      <c r="C95" s="26">
        <v>12</v>
      </c>
    </row>
    <row r="96" spans="2:3" x14ac:dyDescent="0.2">
      <c r="B96" s="26" t="s">
        <v>153</v>
      </c>
      <c r="C96" s="26">
        <v>9</v>
      </c>
    </row>
    <row r="97" spans="2:6" x14ac:dyDescent="0.2">
      <c r="B97" s="26" t="s">
        <v>154</v>
      </c>
      <c r="C97" s="26">
        <v>8.6999999999999993</v>
      </c>
    </row>
    <row r="98" spans="2:6" x14ac:dyDescent="0.2">
      <c r="B98" s="26" t="s">
        <v>155</v>
      </c>
      <c r="C98" s="26">
        <v>14.2</v>
      </c>
    </row>
    <row r="99" spans="2:6" x14ac:dyDescent="0.2">
      <c r="B99" s="26" t="s">
        <v>156</v>
      </c>
      <c r="C99" s="26">
        <v>10.8</v>
      </c>
    </row>
    <row r="100" spans="2:6" x14ac:dyDescent="0.2">
      <c r="B100" s="26" t="s">
        <v>157</v>
      </c>
      <c r="C100" s="26">
        <v>9.6</v>
      </c>
    </row>
    <row r="101" spans="2:6" x14ac:dyDescent="0.2">
      <c r="B101" s="26" t="s">
        <v>158</v>
      </c>
      <c r="C101" s="26">
        <v>13.9</v>
      </c>
    </row>
    <row r="102" spans="2:6" x14ac:dyDescent="0.2">
      <c r="B102" s="26" t="s">
        <v>159</v>
      </c>
      <c r="C102" s="26">
        <v>12.2</v>
      </c>
    </row>
    <row r="103" spans="2:6" x14ac:dyDescent="0.2">
      <c r="B103" s="26" t="s">
        <v>160</v>
      </c>
      <c r="C103" s="26">
        <v>9.4</v>
      </c>
    </row>
    <row r="104" spans="2:6" x14ac:dyDescent="0.2">
      <c r="B104" s="26" t="s">
        <v>161</v>
      </c>
      <c r="C104" s="26">
        <v>17.100000000000001</v>
      </c>
    </row>
    <row r="105" spans="2:6" x14ac:dyDescent="0.2">
      <c r="B105" s="26" t="s">
        <v>162</v>
      </c>
      <c r="C105" s="26">
        <v>0.6</v>
      </c>
    </row>
    <row r="106" spans="2:6" ht="10.5" x14ac:dyDescent="0.25">
      <c r="B106" s="95" t="s">
        <v>164</v>
      </c>
      <c r="C106" s="95">
        <v>10.9</v>
      </c>
    </row>
    <row r="107" spans="2:6" ht="11.25" customHeight="1" x14ac:dyDescent="0.2"/>
    <row r="108" spans="2:6" ht="54" customHeight="1" x14ac:dyDescent="0.2">
      <c r="B108" s="183" t="s">
        <v>196</v>
      </c>
      <c r="C108" s="183"/>
      <c r="D108" s="183"/>
      <c r="E108" s="183"/>
      <c r="F108" s="183"/>
    </row>
  </sheetData>
  <mergeCells count="1">
    <mergeCell ref="B108:F10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Graphique 1</vt:lpstr>
      <vt:lpstr>Tableau 1 </vt:lpstr>
      <vt:lpstr>Graphique 2</vt:lpstr>
      <vt:lpstr>Tableau 2 </vt:lpstr>
      <vt:lpstr>Tableau complémentaire 1</vt:lpstr>
      <vt:lpstr>Tableau complémentaire 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2018-04-19T07:26:35Z</dcterms:created>
  <dcterms:modified xsi:type="dcterms:W3CDTF">2023-09-19T15:38:05Z</dcterms:modified>
</cp:coreProperties>
</file>