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hidePivotFieldList="1"/>
  <xr:revisionPtr revIDLastSave="0" documentId="13_ncr:1_{0DB40150-ED20-4E23-9865-6864FCBF4C8B}" xr6:coauthVersionLast="47" xr6:coauthVersionMax="47" xr10:uidLastSave="{00000000-0000-0000-0000-000000000000}"/>
  <bookViews>
    <workbookView xWindow="-110" yWindow="-110" windowWidth="19420" windowHeight="10300" xr2:uid="{00000000-000D-0000-FFFF-FFFF00000000}"/>
  </bookViews>
  <sheets>
    <sheet name="Graphique encadré" sheetId="8" r:id="rId1"/>
    <sheet name="Schéma 1" sheetId="7" r:id="rId2"/>
    <sheet name="Tableau 1" sheetId="3" r:id="rId3"/>
    <sheet name="Tableau 2" sheetId="4" r:id="rId4"/>
    <sheet name="Tableau complémentair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 r="E20" i="3"/>
  <c r="C20" i="7" l="1"/>
  <c r="D9" i="7"/>
  <c r="D10" i="7"/>
  <c r="D11" i="7"/>
  <c r="D12" i="7"/>
  <c r="D13" i="7"/>
  <c r="D14" i="7"/>
  <c r="D15" i="7"/>
  <c r="D16" i="7"/>
  <c r="D17" i="7"/>
  <c r="D18" i="7"/>
  <c r="D19" i="7"/>
  <c r="D8" i="7"/>
  <c r="C19" i="7" l="1"/>
  <c r="D104" i="5" l="1"/>
  <c r="C18" i="7" l="1"/>
  <c r="C17" i="7"/>
  <c r="C16" i="7"/>
  <c r="C15" i="7"/>
  <c r="C14" i="7"/>
  <c r="C13" i="7"/>
  <c r="C12" i="7"/>
  <c r="C11" i="7"/>
  <c r="C10" i="7"/>
  <c r="C9" i="7"/>
  <c r="C8" i="7"/>
  <c r="D5" i="7"/>
  <c r="D6" i="7" s="1"/>
  <c r="C4" i="7"/>
  <c r="C5" i="7" l="1"/>
  <c r="D7" i="7"/>
  <c r="C7" i="7" s="1"/>
  <c r="C6" i="7"/>
  <c r="C109" i="5"/>
  <c r="D109" i="5" l="1"/>
  <c r="D108" i="5"/>
  <c r="C108" i="5"/>
  <c r="E108" i="5" l="1"/>
  <c r="D107" i="5"/>
  <c r="C107" i="5"/>
  <c r="E107" i="5" l="1"/>
  <c r="E109" i="5"/>
</calcChain>
</file>

<file path=xl/sharedStrings.xml><?xml version="1.0" encoding="utf-8"?>
<sst xmlns="http://schemas.openxmlformats.org/spreadsheetml/2006/main" count="272" uniqueCount="167">
  <si>
    <t>Ressources initiales</t>
  </si>
  <si>
    <t>Allocation</t>
  </si>
  <si>
    <t>Ressources finales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</si>
  <si>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</si>
  <si>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</si>
  <si>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</si>
  <si>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</si>
  <si>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</si>
  <si>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</si>
  <si>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</si>
  <si>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</si>
  <si>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</si>
  <si>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</si>
  <si>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</si>
  <si>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</si>
  <si>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</si>
  <si>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</si>
  <si>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</si>
  <si>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</si>
  <si>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</si>
  <si>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</si>
  <si>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</si>
  <si>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</si>
  <si>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</si>
  <si>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</si>
  <si>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</si>
  <si>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</si>
  <si>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</si>
  <si>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</si>
  <si>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</si>
  <si>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</si>
  <si>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</si>
  <si>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</si>
  <si>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</si>
  <si>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</si>
  <si>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</si>
  <si>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</si>
  <si>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</si>
  <si>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</si>
  <si>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</si>
  <si>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</si>
  <si>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</si>
  <si>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</si>
  <si>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</si>
  <si>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</si>
  <si>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</si>
  <si>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</si>
  <si>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</si>
  <si>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</si>
  <si>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</si>
  <si>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</si>
  <si>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</si>
  <si>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</si>
  <si>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</si>
  <si>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</si>
  <si>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</si>
  <si>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</si>
  <si>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</si>
  <si>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</si>
  <si>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</si>
  <si>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</si>
  <si>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</si>
  <si>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</si>
  <si>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</si>
  <si>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</si>
  <si>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</si>
  <si>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</si>
  <si>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</si>
  <si>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</si>
  <si>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</si>
  <si>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</si>
  <si>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</si>
  <si>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</si>
  <si>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</si>
  <si>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</si>
  <si>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</si>
  <si>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</si>
  <si>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</si>
  <si>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</si>
  <si>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</si>
  <si>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</si>
  <si>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</si>
  <si>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</si>
  <si>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</si>
  <si>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</si>
  <si>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</si>
  <si>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</si>
  <si>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</si>
  <si>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</si>
  <si>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</si>
  <si>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</si>
  <si>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</si>
  <si>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</si>
  <si>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</si>
  <si>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</si>
  <si>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</si>
  <si>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</si>
  <si>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</si>
  <si>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</si>
  <si>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</si>
  <si>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</si>
  <si>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</si>
  <si>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</si>
  <si>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France métropolitaine</t>
  </si>
  <si>
    <t>Departement</t>
  </si>
  <si>
    <t>Caractéristiques</t>
  </si>
  <si>
    <t>Ensemble de la population âgée de 16 à 25 ans</t>
  </si>
  <si>
    <t>Effectifs (en nombre)</t>
  </si>
  <si>
    <t>Sexe</t>
  </si>
  <si>
    <t>Femme</t>
  </si>
  <si>
    <t>Homme</t>
  </si>
  <si>
    <t>16-17 ans</t>
  </si>
  <si>
    <t>18-19 ans</t>
  </si>
  <si>
    <t>20-22 ans</t>
  </si>
  <si>
    <t>23 ans ou plus</t>
  </si>
  <si>
    <t>Nationalité</t>
  </si>
  <si>
    <t>France</t>
  </si>
  <si>
    <t>Hors Union européenne</t>
  </si>
  <si>
    <t>Union européenne</t>
  </si>
  <si>
    <t>Zone de revitalisation rurale (ZRR)</t>
  </si>
  <si>
    <t>Quartier prioritaire de la politique de la ville (QPV)</t>
  </si>
  <si>
    <t>Allocataires</t>
  </si>
  <si>
    <t>Année</t>
  </si>
  <si>
    <t>En milliers</t>
  </si>
  <si>
    <t>En %</t>
  </si>
  <si>
    <t>Population âgée de 16 à 25 ans</t>
  </si>
  <si>
    <t>Classe</t>
  </si>
  <si>
    <t>Zone d’habitation</t>
  </si>
  <si>
    <t>Bénéficiaires de l’accompagnement</t>
  </si>
  <si>
    <t>En euros</t>
  </si>
  <si>
    <t>De 1,9 à moins de 2,4 %</t>
  </si>
  <si>
    <t>Niveau supérieur au baccalauréat</t>
  </si>
  <si>
    <t>Niveau baccalauréat</t>
  </si>
  <si>
    <t>Niveau CAP-BEP</t>
  </si>
  <si>
    <t>Niveau inférieur au CAP-BEP</t>
  </si>
  <si>
    <t>De 3,3 à moins de 6,2 %</t>
  </si>
  <si>
    <t>De 2,4 à moins de 3,3 %</t>
  </si>
  <si>
    <t>De 1,4 à moins de 1,9 %</t>
  </si>
  <si>
    <t>976</t>
  </si>
  <si>
    <t>DROM</t>
  </si>
  <si>
    <t>NR : département non renseigné.</t>
  </si>
  <si>
    <t>NR</t>
  </si>
  <si>
    <t>France Travail</t>
  </si>
  <si>
    <t>Total</t>
  </si>
  <si>
    <t>Bénéficiaires du CEJ</t>
  </si>
  <si>
    <t>-</t>
  </si>
  <si>
    <t>De 0 à moins de 1,8 %</t>
  </si>
  <si>
    <t>De 3,1 à moins de 7,4 %</t>
  </si>
  <si>
    <t>De 2,4 à moins de 3,1 %</t>
  </si>
  <si>
    <t>De 1,8 à moins de 2,1 %</t>
  </si>
  <si>
    <t>De 2,1 à moins de 2,4 %</t>
  </si>
  <si>
    <t>Tableau complémentaire. Part dans chaque département de bénéficiaires du CEJ, fin 2022, parmi la population âgée de 16 à 25 ans</t>
  </si>
  <si>
    <t>Tableau 1. Caractéristiques des jeunes bénéficiaires du CEJ, fin 2022</t>
  </si>
  <si>
    <t>Nombre de bénéficiaires du CEJ</t>
  </si>
  <si>
    <t>Part de bénéficiaires du CEJ (en %)</t>
  </si>
  <si>
    <t>Missions locales</t>
  </si>
  <si>
    <t>Niveau de diplôme</t>
  </si>
  <si>
    <t>Graphique encadré. Évolution du nombre de jeunes bénéficiant de l’accompagnement Garantie jeunes (GJ) et du nombre de jeunes percevant une allocation GJ</t>
  </si>
  <si>
    <t>Ensemble</t>
  </si>
  <si>
    <t>Tableau 2. Évolution du nombre de jeunes bénéficiant de l’accompagnement CEJ et du nombre de jeunes percevant une allocation CEJ</t>
  </si>
  <si>
    <r>
      <rPr>
        <b/>
        <sz val="8"/>
        <color theme="1"/>
        <rFont val="Marianne"/>
      </rPr>
      <t xml:space="preserve">Champ &gt; </t>
    </r>
    <r>
      <rPr>
        <sz val="8"/>
        <color theme="1"/>
        <rFont val="Marianne"/>
      </rPr>
      <t xml:space="preserve">Effectifs en France, au 31 décembre de chaque année.
</t>
    </r>
    <r>
      <rPr>
        <b/>
        <sz val="8"/>
        <color theme="1"/>
        <rFont val="Marianne"/>
      </rPr>
      <t xml:space="preserve">Source &gt; </t>
    </r>
    <r>
      <rPr>
        <sz val="8"/>
        <color theme="1"/>
        <rFont val="Marianne"/>
      </rPr>
      <t>I-Milo, traitement Dares. </t>
    </r>
  </si>
  <si>
    <r>
      <t>Schéma 1. Revenu mensuel garanti selon les revenus d’activité nets, au 1</t>
    </r>
    <r>
      <rPr>
        <b/>
        <vertAlign val="superscript"/>
        <sz val="8"/>
        <color theme="1"/>
        <rFont val="Marianne"/>
      </rPr>
      <t>er</t>
    </r>
    <r>
      <rPr>
        <b/>
        <sz val="8"/>
        <color theme="1"/>
        <rFont val="Marianne"/>
      </rPr>
      <t> avril 2024</t>
    </r>
  </si>
  <si>
    <r>
      <t>Âge</t>
    </r>
    <r>
      <rPr>
        <b/>
        <vertAlign val="superscript"/>
        <sz val="8"/>
        <color theme="1"/>
        <rFont val="Marianne"/>
      </rPr>
      <t>1</t>
    </r>
  </si>
  <si>
    <r>
      <t xml:space="preserve">1. Pour les bénéficiaires du CEJ, il s’agit de l’âge à l’entrée du CEJ.
</t>
    </r>
    <r>
      <rPr>
        <b/>
        <sz val="8"/>
        <color theme="1"/>
        <rFont val="Marianne"/>
      </rPr>
      <t>Note &gt;</t>
    </r>
    <r>
      <rPr>
        <sz val="8"/>
        <color theme="1"/>
        <rFont val="Marianne"/>
      </rPr>
      <t xml:space="preserve"> La ventilation entre France Travail et les missions locales se fait selon l’organisme avec lequel le CEJ est signé et qui suit le jeune.
</t>
    </r>
    <r>
      <rPr>
        <b/>
        <sz val="8"/>
        <color theme="1"/>
        <rFont val="Marianne"/>
      </rPr>
      <t>Lecture &gt;</t>
    </r>
    <r>
      <rPr>
        <sz val="8"/>
        <color theme="1"/>
        <rFont val="Marianne"/>
      </rPr>
      <t xml:space="preserve"> Parmi les bénéficiaires du CEJ en mission locale au 31 décembre 2022, 22 % vivent dans un quartier prioritaire de la politique de la ville. C’est le cas de 10 % de l’ensemble des jeunes de 16 à 25 ans.
</t>
    </r>
    <r>
      <rPr>
        <b/>
        <sz val="8"/>
        <color theme="1"/>
        <rFont val="Marianne"/>
      </rPr>
      <t xml:space="preserve">Champ &gt; </t>
    </r>
    <r>
      <rPr>
        <sz val="8"/>
        <color theme="1"/>
        <rFont val="Marianne"/>
      </rPr>
      <t xml:space="preserve">France, bénéficiaires du CEJ fin 2022. Ensemble de la population : personnes vivant en logement ordinaire en France (hors Mayotte).
</t>
    </r>
    <r>
      <rPr>
        <b/>
        <sz val="8"/>
        <color theme="1"/>
        <rFont val="Marianne"/>
      </rPr>
      <t>Sources &gt;</t>
    </r>
    <r>
      <rPr>
        <sz val="8"/>
        <color theme="1"/>
        <rFont val="Marianne"/>
      </rPr>
      <t xml:space="preserve"> France Travail et I-Milo, traitement Dares ; Insee, enquête Emploi 2022, pour les caractéristiques de l’ensemble de la population.</t>
    </r>
  </si>
  <si>
    <r>
      <rPr>
        <b/>
        <sz val="8"/>
        <color theme="1"/>
        <rFont val="Marianne"/>
      </rPr>
      <t>Note &gt;</t>
    </r>
    <r>
      <rPr>
        <sz val="8"/>
        <color theme="1"/>
        <rFont val="Marianne"/>
      </rPr>
      <t xml:space="preserve"> La ventilation entre France Travail et les missions locales se fait selon l’organisme avec lequel le CEJ est signé et qui suit le jeune. Les effectifs de décembre 2023 sont susceptibles de connaître des révisions minimes (données en date du 31 juillet 2024).
</t>
    </r>
    <r>
      <rPr>
        <b/>
        <sz val="8"/>
        <color theme="1"/>
        <rFont val="Marianne"/>
      </rPr>
      <t>Champ &gt;</t>
    </r>
    <r>
      <rPr>
        <sz val="8"/>
        <color theme="1"/>
        <rFont val="Marianne"/>
      </rPr>
      <t xml:space="preserve"> Effectifs en France, au 31 décembre de chaque année.
</t>
    </r>
    <r>
      <rPr>
        <b/>
        <sz val="8"/>
        <color theme="1"/>
        <rFont val="Marianne"/>
      </rPr>
      <t>Sources &gt;</t>
    </r>
    <r>
      <rPr>
        <sz val="8"/>
        <color theme="1"/>
        <rFont val="Marianne"/>
      </rPr>
      <t xml:space="preserve"> France Travail et I-Milo, traitement Dares.</t>
    </r>
  </si>
  <si>
    <r>
      <rPr>
        <b/>
        <sz val="8"/>
        <color theme="1"/>
        <rFont val="Marianne"/>
      </rPr>
      <t xml:space="preserve">Note &gt; </t>
    </r>
    <r>
      <rPr>
        <sz val="8"/>
        <color theme="1"/>
        <rFont val="Marianne"/>
      </rPr>
      <t xml:space="preserve">En France, on compte 2,2 bénéficiaires du CEJ pour 100 habitants âgés de 16 à 25 ans.
</t>
    </r>
    <r>
      <rPr>
        <b/>
        <sz val="8"/>
        <color theme="1"/>
        <rFont val="Marianne"/>
      </rPr>
      <t>Champ &gt;</t>
    </r>
    <r>
      <rPr>
        <sz val="8"/>
        <color theme="1"/>
        <rFont val="Marianne"/>
      </rPr>
      <t xml:space="preserve"> France, bénéficiaires du CEJ fin 2022.
</t>
    </r>
    <r>
      <rPr>
        <b/>
        <sz val="8"/>
        <color theme="1"/>
        <rFont val="Marianne"/>
      </rPr>
      <t xml:space="preserve">Sources &gt; </t>
    </r>
    <r>
      <rPr>
        <sz val="8"/>
        <color theme="1"/>
        <rFont val="Marianne"/>
      </rPr>
      <t>France Travail et I-Milo, traitement Dares ; Insee, recensement de la population 2020.</t>
    </r>
  </si>
  <si>
    <r>
      <rPr>
        <b/>
        <sz val="8"/>
        <color theme="1"/>
        <rFont val="Marianne"/>
        <family val="3"/>
      </rPr>
      <t xml:space="preserve">Lecture &gt; </t>
    </r>
    <r>
      <rPr>
        <sz val="8"/>
        <color theme="1"/>
        <rFont val="Marianne"/>
      </rPr>
      <t xml:space="preserve">Une personne avec des revenus d’activité mensuels nets inférieurs à 300 euros perçoit l’allocation CEJ à taux plein d’un montant de 552,29 euros par mois. Pour des revenus d’activité mensuels nets compris entre 300 euros et 80 % du smic brut (1 413,54 euros), l’allocation est dégressive linéairement. À partir de 80 % du smic, l’allocation n’est plus versée.
</t>
    </r>
    <r>
      <rPr>
        <b/>
        <sz val="8"/>
        <color theme="1"/>
        <rFont val="Marianne"/>
        <family val="3"/>
      </rPr>
      <t>Champ &gt;</t>
    </r>
    <r>
      <rPr>
        <sz val="8"/>
        <color theme="1"/>
        <rFont val="Marianne"/>
      </rPr>
      <t xml:space="preserve"> Allocation perçue par un jeune majeur qui constitue ou est rattaché à un foyer fiscal non imposable à l’impôt sur le revenu.
</t>
    </r>
    <r>
      <rPr>
        <b/>
        <sz val="8"/>
        <color theme="1"/>
        <rFont val="Marianne"/>
        <family val="3"/>
      </rPr>
      <t>Source &gt;</t>
    </r>
    <r>
      <rPr>
        <sz val="8"/>
        <color theme="1"/>
        <rFont val="Marianne"/>
      </rPr>
      <t xml:space="preserve"> Législation.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</si>
</sst>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00"/>
    <numFmt numFmtId="167" formatCode="_-* #,##0.0_-;\-* #,##0.0_-;_-* &quot;-&quot;??_-;_-@_-"/>
    <numFmt numFmtId="168" formatCode="_-* #,##0.0\ _€_-;\-* #,##0.0\ _€_-;_-* &quot;-&quot;?\ _€_-;_-@_-"/>
    <numFmt numFmtId="169" formatCode="_-* #,##0.0000_-;\-* #,##0.0000_-;_-* &quot;-&quot;??_-;_-@_-"/>
    <numFmt numFmtId="170" formatCode="0.000000000"/>
  </numFmts>
  <fonts count="10" x14ac:knownFonts="1">
    <font>
      <sz val="11"/>
      <color theme="1"/>
      <name val="Calibri"/>
      <family val="2"/>
      <scheme val="minor"/>
    </font>
    <font>
      <sz val="10"/>
      <name val="Arial"/>
      <family val="2"/>
    </font>
    <font>
      <sz val="11"/>
      <color theme="1"/>
      <name val="Calibri"/>
      <family val="2"/>
      <scheme val="minor"/>
    </font>
    <font>
      <u/>
      <sz val="11"/>
      <color theme="10"/>
      <name val="Calibri"/>
      <family val="2"/>
      <scheme val="minor"/>
    </font>
    <font>
      <b/>
      <sz val="8"/>
      <color theme="1"/>
      <name val="Marianne"/>
    </font>
    <font>
      <sz val="8"/>
      <color theme="1"/>
      <name val="Marianne"/>
    </font>
    <font>
      <b/>
      <vertAlign val="superscript"/>
      <sz val="8"/>
      <color theme="1"/>
      <name val="Marianne"/>
    </font>
    <font>
      <u/>
      <sz val="8"/>
      <color theme="1"/>
      <name val="Marianne"/>
    </font>
    <font>
      <b/>
      <sz val="8"/>
      <color theme="1"/>
      <name val="Marianne"/>
      <family val="3"/>
    </font>
    <font>
      <sz val="8"/>
      <color theme="1"/>
      <name val="Marianne"/>
      <family val="3"/>
    </font>
  </fonts>
  <fills count="2">
    <fill>
      <patternFill patternType="none"/>
    </fill>
    <fill>
      <patternFill patternType="gray125"/>
    </fill>
  </fills>
  <borders count="19">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cellStyleXfs>
  <cellXfs count="94">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0" xfId="0" applyFont="1" applyAlignment="1">
      <alignment vertical="center" wrapText="1"/>
    </xf>
    <xf numFmtId="0" fontId="5" fillId="0" borderId="2"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165" fontId="5" fillId="0" borderId="2" xfId="0" applyNumberFormat="1" applyFont="1" applyBorder="1" applyAlignment="1">
      <alignment horizontal="right" vertical="center" indent="4"/>
    </xf>
    <xf numFmtId="165" fontId="5" fillId="0" borderId="2" xfId="0" applyNumberFormat="1" applyFont="1" applyBorder="1" applyAlignment="1">
      <alignment horizontal="right" vertical="center" indent="5"/>
    </xf>
    <xf numFmtId="165" fontId="5" fillId="0" borderId="2" xfId="0" applyNumberFormat="1" applyFont="1" applyBorder="1" applyAlignment="1">
      <alignment horizontal="right" vertical="center" indent="6"/>
    </xf>
    <xf numFmtId="165" fontId="5" fillId="0" borderId="2" xfId="0" applyNumberFormat="1" applyFont="1" applyBorder="1" applyAlignment="1">
      <alignment horizontal="right" vertical="center" indent="8"/>
    </xf>
    <xf numFmtId="165" fontId="5" fillId="0" borderId="2" xfId="0" applyNumberFormat="1" applyFont="1" applyBorder="1" applyAlignment="1">
      <alignment horizontal="right" indent="8"/>
    </xf>
    <xf numFmtId="0" fontId="4" fillId="0" borderId="0" xfId="0" applyFont="1" applyAlignment="1">
      <alignment vertical="center"/>
    </xf>
    <xf numFmtId="0" fontId="4" fillId="0" borderId="2" xfId="0" applyFont="1" applyBorder="1" applyAlignment="1">
      <alignment horizontal="center" vertical="center"/>
    </xf>
    <xf numFmtId="0" fontId="5" fillId="0" borderId="2" xfId="0" applyFont="1" applyBorder="1"/>
    <xf numFmtId="165" fontId="5" fillId="0" borderId="0" xfId="0" applyNumberFormat="1" applyFont="1"/>
    <xf numFmtId="43" fontId="5" fillId="0" borderId="0" xfId="2" applyFont="1" applyFill="1"/>
    <xf numFmtId="166" fontId="5" fillId="0" borderId="0" xfId="0" applyNumberFormat="1" applyFont="1"/>
    <xf numFmtId="0" fontId="5" fillId="0" borderId="0" xfId="0" applyFont="1" applyAlignment="1">
      <alignment horizontal="left"/>
    </xf>
    <xf numFmtId="3" fontId="5" fillId="0" borderId="0" xfId="0" applyNumberFormat="1" applyFont="1"/>
    <xf numFmtId="3" fontId="5" fillId="0" borderId="2" xfId="0" applyNumberFormat="1" applyFont="1" applyBorder="1" applyAlignment="1">
      <alignment horizontal="right" vertical="center" indent="6"/>
    </xf>
    <xf numFmtId="0" fontId="5" fillId="0" borderId="2" xfId="0" applyFont="1" applyBorder="1" applyAlignment="1">
      <alignment horizontal="right" vertical="center" indent="6"/>
    </xf>
    <xf numFmtId="2" fontId="5" fillId="0" borderId="2" xfId="0" applyNumberFormat="1" applyFont="1" applyBorder="1" applyAlignment="1">
      <alignment horizontal="right" vertical="center" indent="6"/>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5" xfId="0" applyFont="1" applyBorder="1" applyAlignment="1">
      <alignment horizontal="justify" vertical="center" wrapText="1"/>
    </xf>
    <xf numFmtId="170" fontId="5" fillId="0" borderId="0" xfId="0" applyNumberFormat="1" applyFont="1"/>
    <xf numFmtId="0" fontId="5"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5" xfId="0" applyFont="1" applyBorder="1" applyAlignment="1">
      <alignment horizontal="justify" vertical="center"/>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wrapText="1"/>
    </xf>
    <xf numFmtId="0" fontId="7" fillId="0" borderId="0" xfId="3" applyFont="1" applyFill="1"/>
    <xf numFmtId="3" fontId="4" fillId="0" borderId="15" xfId="0" applyNumberFormat="1" applyFont="1" applyBorder="1" applyAlignment="1">
      <alignment horizontal="right" vertical="center" indent="3"/>
    </xf>
    <xf numFmtId="0" fontId="5" fillId="0" borderId="15" xfId="0" applyFont="1" applyBorder="1" applyAlignment="1">
      <alignment horizontal="right" vertical="center" indent="3"/>
    </xf>
    <xf numFmtId="1" fontId="5" fillId="0" borderId="10" xfId="0" applyNumberFormat="1" applyFont="1" applyBorder="1" applyAlignment="1">
      <alignment horizontal="right" vertical="center" indent="3"/>
    </xf>
    <xf numFmtId="1" fontId="5" fillId="0" borderId="11" xfId="0" applyNumberFormat="1" applyFont="1" applyBorder="1" applyAlignment="1">
      <alignment horizontal="right" vertical="center" indent="3"/>
    </xf>
    <xf numFmtId="0" fontId="5" fillId="0" borderId="10" xfId="0" applyFont="1" applyBorder="1" applyAlignment="1">
      <alignment horizontal="right" vertical="center" indent="3"/>
    </xf>
    <xf numFmtId="3" fontId="4" fillId="0" borderId="6" xfId="0" applyNumberFormat="1" applyFont="1" applyBorder="1" applyAlignment="1">
      <alignment horizontal="right" vertical="center" wrapText="1" indent="4"/>
    </xf>
    <xf numFmtId="3" fontId="4" fillId="0" borderId="14" xfId="0" applyNumberFormat="1" applyFont="1" applyBorder="1" applyAlignment="1">
      <alignment horizontal="right" vertical="center" wrapText="1" indent="4"/>
    </xf>
    <xf numFmtId="3" fontId="4" fillId="0" borderId="15" xfId="0" applyNumberFormat="1" applyFont="1" applyBorder="1" applyAlignment="1">
      <alignment horizontal="right" vertical="center" wrapText="1" indent="4"/>
    </xf>
    <xf numFmtId="0" fontId="4" fillId="0" borderId="6" xfId="0" applyFont="1" applyBorder="1" applyAlignment="1">
      <alignment horizontal="right" vertical="center" wrapText="1" indent="4"/>
    </xf>
    <xf numFmtId="0" fontId="5" fillId="0" borderId="14" xfId="0" applyFont="1" applyBorder="1" applyAlignment="1">
      <alignment horizontal="right" vertical="center" wrapText="1" indent="4"/>
    </xf>
    <xf numFmtId="0" fontId="5" fillId="0" borderId="15" xfId="0" applyFont="1" applyBorder="1" applyAlignment="1">
      <alignment horizontal="right" vertical="center" wrapText="1" indent="4"/>
    </xf>
    <xf numFmtId="1" fontId="5" fillId="0" borderId="5" xfId="0" quotePrefix="1" applyNumberFormat="1" applyFont="1" applyBorder="1" applyAlignment="1">
      <alignment horizontal="right" vertical="center" wrapText="1" indent="4"/>
    </xf>
    <xf numFmtId="1" fontId="5" fillId="0" borderId="12" xfId="0" applyNumberFormat="1" applyFont="1" applyBorder="1" applyAlignment="1">
      <alignment horizontal="right" vertical="center" wrapText="1" indent="4"/>
    </xf>
    <xf numFmtId="1" fontId="5" fillId="0" borderId="10" xfId="0" applyNumberFormat="1" applyFont="1" applyBorder="1" applyAlignment="1">
      <alignment horizontal="right" vertical="center" wrapText="1" indent="4"/>
    </xf>
    <xf numFmtId="1" fontId="5" fillId="0" borderId="5" xfId="0" applyNumberFormat="1" applyFont="1" applyBorder="1" applyAlignment="1">
      <alignment horizontal="right" vertical="center" wrapText="1" indent="4"/>
    </xf>
    <xf numFmtId="1" fontId="5" fillId="0" borderId="7" xfId="0" applyNumberFormat="1" applyFont="1" applyBorder="1" applyAlignment="1">
      <alignment horizontal="right" vertical="center" wrapText="1" indent="4"/>
    </xf>
    <xf numFmtId="1" fontId="5" fillId="0" borderId="13" xfId="0" applyNumberFormat="1" applyFont="1" applyBorder="1" applyAlignment="1">
      <alignment horizontal="right" vertical="center" wrapText="1" indent="4"/>
    </xf>
    <xf numFmtId="1" fontId="5" fillId="0" borderId="11" xfId="0" applyNumberFormat="1" applyFont="1" applyBorder="1" applyAlignment="1">
      <alignment horizontal="right" vertical="center" wrapText="1" indent="4"/>
    </xf>
    <xf numFmtId="0" fontId="4" fillId="0" borderId="5" xfId="0" applyFont="1" applyBorder="1" applyAlignment="1">
      <alignment horizontal="right" vertical="center" wrapText="1" indent="4"/>
    </xf>
    <xf numFmtId="0" fontId="5" fillId="0" borderId="12" xfId="0" applyFont="1" applyBorder="1" applyAlignment="1">
      <alignment horizontal="right" vertical="center" wrapText="1" indent="4"/>
    </xf>
    <xf numFmtId="0" fontId="5" fillId="0" borderId="10" xfId="0" applyFont="1" applyBorder="1" applyAlignment="1">
      <alignment horizontal="right" vertical="center" wrapText="1" indent="4"/>
    </xf>
    <xf numFmtId="0" fontId="4" fillId="0" borderId="5" xfId="0" applyFont="1" applyBorder="1" applyAlignment="1">
      <alignment horizontal="right" vertical="center" indent="4"/>
    </xf>
    <xf numFmtId="0" fontId="5" fillId="0" borderId="12" xfId="0" applyFont="1" applyBorder="1" applyAlignment="1">
      <alignment horizontal="right" vertical="center" indent="4"/>
    </xf>
    <xf numFmtId="1" fontId="5" fillId="0" borderId="5" xfId="0" applyNumberFormat="1" applyFont="1" applyBorder="1" applyAlignment="1">
      <alignment horizontal="right" vertical="top" wrapText="1" indent="4"/>
    </xf>
    <xf numFmtId="1" fontId="5" fillId="0" borderId="7" xfId="0" applyNumberFormat="1" applyFont="1" applyBorder="1" applyAlignment="1">
      <alignment horizontal="right" vertical="top" wrapText="1" indent="4"/>
    </xf>
    <xf numFmtId="165" fontId="4" fillId="0" borderId="2" xfId="0" applyNumberFormat="1" applyFont="1" applyBorder="1" applyAlignment="1">
      <alignment horizontal="center" vertical="center"/>
    </xf>
    <xf numFmtId="2" fontId="5" fillId="0" borderId="0" xfId="0" applyNumberFormat="1" applyFont="1"/>
    <xf numFmtId="0" fontId="5" fillId="0" borderId="2" xfId="0" applyFont="1" applyBorder="1" applyAlignment="1">
      <alignment horizontal="center" vertical="center"/>
    </xf>
    <xf numFmtId="0" fontId="5" fillId="0" borderId="0" xfId="0" applyFont="1" applyAlignment="1">
      <alignment horizontal="center" vertical="center"/>
    </xf>
    <xf numFmtId="164" fontId="5" fillId="0" borderId="0" xfId="0" applyNumberFormat="1" applyFont="1"/>
    <xf numFmtId="169" fontId="5" fillId="0" borderId="0" xfId="0" applyNumberFormat="1" applyFont="1"/>
    <xf numFmtId="168" fontId="5" fillId="0" borderId="0" xfId="0" applyNumberFormat="1" applyFont="1"/>
    <xf numFmtId="167" fontId="5" fillId="0" borderId="0" xfId="0" applyNumberFormat="1" applyFont="1"/>
    <xf numFmtId="0" fontId="4" fillId="0" borderId="2" xfId="1" applyFont="1" applyBorder="1" applyAlignment="1">
      <alignment vertical="center"/>
    </xf>
    <xf numFmtId="0" fontId="4" fillId="0" borderId="2" xfId="1" applyFont="1" applyBorder="1" applyAlignment="1">
      <alignment horizontal="center" vertical="center" wrapText="1"/>
    </xf>
    <xf numFmtId="164" fontId="5" fillId="0" borderId="2" xfId="2" applyNumberFormat="1" applyFont="1" applyFill="1" applyBorder="1" applyAlignment="1">
      <alignment horizontal="center" vertical="center"/>
    </xf>
    <xf numFmtId="165" fontId="5" fillId="0" borderId="2" xfId="0" applyNumberFormat="1" applyFont="1" applyBorder="1" applyAlignment="1">
      <alignment horizontal="center" vertical="center"/>
    </xf>
    <xf numFmtId="164" fontId="5" fillId="0" borderId="2" xfId="2" applyNumberFormat="1" applyFont="1" applyFill="1" applyBorder="1" applyAlignment="1">
      <alignment vertical="center"/>
    </xf>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top"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Alignment="1">
      <alignment vertical="top" wrapText="1"/>
    </xf>
  </cellXfs>
  <cellStyles count="4">
    <cellStyle name="Lien hypertexte" xfId="3" builtinId="8"/>
    <cellStyle name="Milliers" xfId="2" builtinId="3"/>
    <cellStyle name="Normal" xfId="0" builtinId="0"/>
    <cellStyle name="Normal 2" xfId="1" xr:uid="{00000000-0005-0000-0000-000003000000}"/>
  </cellStyles>
  <dxfs count="0"/>
  <tableStyles count="0" defaultTableStyle="TableStyleMedium2" defaultPivotStyle="PivotStyleLight16"/>
  <colors>
    <mruColors>
      <color rgb="FFFF3300"/>
      <color rgb="FFFF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206829</xdr:colOff>
      <xdr:row>12</xdr:row>
      <xdr:rowOff>114300</xdr:rowOff>
    </xdr:from>
    <xdr:to>
      <xdr:col>11</xdr:col>
      <xdr:colOff>446314</xdr:colOff>
      <xdr:row>16</xdr:row>
      <xdr:rowOff>48986</xdr:rowOff>
    </xdr:to>
    <xdr:sp macro="" textlink="">
      <xdr:nvSpPr>
        <xdr:cNvPr id="11" name="ZoneTexte 1">
          <a:extLst>
            <a:ext uri="{FF2B5EF4-FFF2-40B4-BE49-F238E27FC236}">
              <a16:creationId xmlns:a16="http://schemas.microsoft.com/office/drawing/2014/main" id="{00000000-0008-0000-0000-00000B000000}"/>
            </a:ext>
          </a:extLst>
        </xdr:cNvPr>
        <xdr:cNvSpPr txBox="1"/>
      </xdr:nvSpPr>
      <xdr:spPr>
        <a:xfrm>
          <a:off x="9144000" y="1812471"/>
          <a:ext cx="1001485" cy="3592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800">
              <a:solidFill>
                <a:schemeClr val="bg1"/>
              </a:solidFill>
            </a:rPr>
            <a:t>Revenus</a:t>
          </a:r>
          <a:r>
            <a:rPr lang="fr-FR" sz="800" baseline="0">
              <a:solidFill>
                <a:schemeClr val="bg1"/>
              </a:solidFill>
            </a:rPr>
            <a:t> d'activité</a:t>
          </a:r>
          <a:endParaRPr lang="fr-FR" sz="800">
            <a:solidFill>
              <a:schemeClr val="bg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5"/>
  <sheetViews>
    <sheetView showGridLines="0" tabSelected="1" zoomScaleNormal="100" workbookViewId="0">
      <selection activeCell="G18" sqref="G18"/>
    </sheetView>
  </sheetViews>
  <sheetFormatPr baseColWidth="10" defaultColWidth="11.453125" defaultRowHeight="10.5" x14ac:dyDescent="0.25"/>
  <cols>
    <col min="1" max="1" width="3.453125" style="2" customWidth="1"/>
    <col min="2" max="2" width="7.36328125" style="2" customWidth="1"/>
    <col min="3" max="4" width="21.36328125" style="2" customWidth="1"/>
    <col min="5" max="16384" width="11.453125" style="2"/>
  </cols>
  <sheetData>
    <row r="1" spans="2:4" x14ac:dyDescent="0.25">
      <c r="B1" s="1" t="s">
        <v>157</v>
      </c>
    </row>
    <row r="2" spans="2:4" ht="15" customHeight="1" x14ac:dyDescent="0.25">
      <c r="D2" s="3" t="s">
        <v>123</v>
      </c>
    </row>
    <row r="3" spans="2:4" ht="15" customHeight="1" x14ac:dyDescent="0.25">
      <c r="B3" s="6" t="s">
        <v>122</v>
      </c>
      <c r="C3" s="7" t="s">
        <v>128</v>
      </c>
      <c r="D3" s="7" t="s">
        <v>121</v>
      </c>
    </row>
    <row r="4" spans="2:4" x14ac:dyDescent="0.25">
      <c r="B4" s="5">
        <v>2013</v>
      </c>
      <c r="C4" s="11">
        <v>0.39800000000000002</v>
      </c>
      <c r="D4" s="11">
        <v>0.30099999999999999</v>
      </c>
    </row>
    <row r="5" spans="2:4" x14ac:dyDescent="0.25">
      <c r="B5" s="5">
        <v>2014</v>
      </c>
      <c r="C5" s="11">
        <v>7.5979999999999999</v>
      </c>
      <c r="D5" s="11">
        <v>6.077</v>
      </c>
    </row>
    <row r="6" spans="2:4" x14ac:dyDescent="0.25">
      <c r="B6" s="5">
        <v>2015</v>
      </c>
      <c r="C6" s="11">
        <v>32.481000000000002</v>
      </c>
      <c r="D6" s="11">
        <v>27.161000000000001</v>
      </c>
    </row>
    <row r="7" spans="2:4" x14ac:dyDescent="0.25">
      <c r="B7" s="5">
        <v>2016</v>
      </c>
      <c r="C7" s="11">
        <v>50.067</v>
      </c>
      <c r="D7" s="11">
        <v>40.694000000000003</v>
      </c>
    </row>
    <row r="8" spans="2:4" x14ac:dyDescent="0.25">
      <c r="B8" s="5">
        <v>2017</v>
      </c>
      <c r="C8" s="11">
        <v>74.494</v>
      </c>
      <c r="D8" s="11">
        <v>59.201999999999998</v>
      </c>
    </row>
    <row r="9" spans="2:4" x14ac:dyDescent="0.25">
      <c r="B9" s="5">
        <v>2018</v>
      </c>
      <c r="C9" s="11">
        <v>83.257000000000005</v>
      </c>
      <c r="D9" s="11">
        <v>66.457999999999998</v>
      </c>
    </row>
    <row r="10" spans="2:4" x14ac:dyDescent="0.25">
      <c r="B10" s="5">
        <v>2019</v>
      </c>
      <c r="C10" s="11">
        <v>88.852000000000004</v>
      </c>
      <c r="D10" s="11">
        <v>70.673000000000002</v>
      </c>
    </row>
    <row r="11" spans="2:4" x14ac:dyDescent="0.25">
      <c r="B11" s="5">
        <v>2020</v>
      </c>
      <c r="C11" s="11">
        <v>87.712999999999994</v>
      </c>
      <c r="D11" s="11">
        <v>75.337999999999994</v>
      </c>
    </row>
    <row r="12" spans="2:4" x14ac:dyDescent="0.25">
      <c r="B12" s="5">
        <v>2021</v>
      </c>
      <c r="C12" s="11">
        <v>160.80000000000001</v>
      </c>
      <c r="D12" s="12">
        <v>130.80000000000001</v>
      </c>
    </row>
    <row r="13" spans="2:4" x14ac:dyDescent="0.25">
      <c r="B13" s="5">
        <v>2022</v>
      </c>
      <c r="C13" s="11">
        <v>16.5</v>
      </c>
      <c r="D13" s="12">
        <v>11.3</v>
      </c>
    </row>
    <row r="14" spans="2:4" x14ac:dyDescent="0.25">
      <c r="B14" s="5">
        <v>2023</v>
      </c>
      <c r="C14" s="11">
        <v>0</v>
      </c>
      <c r="D14" s="12">
        <v>0</v>
      </c>
    </row>
    <row r="15" spans="2:4" ht="25.5" customHeight="1" x14ac:dyDescent="0.25">
      <c r="B15" s="76" t="s">
        <v>160</v>
      </c>
      <c r="C15" s="77"/>
      <c r="D15" s="77"/>
    </row>
  </sheetData>
  <mergeCells count="1">
    <mergeCell ref="B15:D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9"/>
  <sheetViews>
    <sheetView showGridLines="0" zoomScaleNormal="100" workbookViewId="0">
      <selection activeCell="I21" sqref="I21"/>
    </sheetView>
  </sheetViews>
  <sheetFormatPr baseColWidth="10" defaultColWidth="11.453125" defaultRowHeight="10.5" x14ac:dyDescent="0.25"/>
  <cols>
    <col min="1" max="1" width="3.453125" style="2" customWidth="1"/>
    <col min="2" max="4" width="17.6328125" style="2" customWidth="1"/>
    <col min="5" max="9" width="11.453125" style="2"/>
    <col min="10" max="10" width="11.453125" style="2" customWidth="1"/>
    <col min="11" max="16384" width="11.453125" style="2"/>
  </cols>
  <sheetData>
    <row r="1" spans="2:11" ht="11.25" customHeight="1" x14ac:dyDescent="0.25">
      <c r="B1" s="13" t="s">
        <v>161</v>
      </c>
    </row>
    <row r="2" spans="2:11" ht="11.25" customHeight="1" x14ac:dyDescent="0.25">
      <c r="B2" s="1"/>
      <c r="D2" s="3" t="s">
        <v>129</v>
      </c>
    </row>
    <row r="3" spans="2:11" ht="19" customHeight="1" x14ac:dyDescent="0.25">
      <c r="B3" s="14" t="s">
        <v>0</v>
      </c>
      <c r="C3" s="14" t="s">
        <v>2</v>
      </c>
      <c r="D3" s="14" t="s">
        <v>1</v>
      </c>
    </row>
    <row r="4" spans="2:11" ht="11.25" customHeight="1" x14ac:dyDescent="0.25">
      <c r="B4" s="21">
        <v>0</v>
      </c>
      <c r="C4" s="21">
        <f t="shared" ref="C4:C17" si="0">B4+D4</f>
        <v>552.29</v>
      </c>
      <c r="D4" s="22">
        <v>552.29</v>
      </c>
      <c r="F4" s="16"/>
      <c r="K4" s="17"/>
    </row>
    <row r="5" spans="2:11" ht="11.25" customHeight="1" x14ac:dyDescent="0.25">
      <c r="B5" s="21">
        <v>100</v>
      </c>
      <c r="C5" s="21">
        <f t="shared" si="0"/>
        <v>652.29</v>
      </c>
      <c r="D5" s="22">
        <f>D4</f>
        <v>552.29</v>
      </c>
      <c r="F5" s="18"/>
      <c r="K5" s="17"/>
    </row>
    <row r="6" spans="2:11" ht="11.25" customHeight="1" x14ac:dyDescent="0.25">
      <c r="B6" s="21">
        <v>200</v>
      </c>
      <c r="C6" s="21">
        <f t="shared" si="0"/>
        <v>752.29</v>
      </c>
      <c r="D6" s="22">
        <f t="shared" ref="D6:D7" si="1">D5</f>
        <v>552.29</v>
      </c>
    </row>
    <row r="7" spans="2:11" ht="11.25" customHeight="1" x14ac:dyDescent="0.25">
      <c r="B7" s="21">
        <v>300</v>
      </c>
      <c r="C7" s="21">
        <f t="shared" si="0"/>
        <v>852.29</v>
      </c>
      <c r="D7" s="22">
        <f t="shared" si="1"/>
        <v>552.29</v>
      </c>
      <c r="H7" s="19"/>
    </row>
    <row r="8" spans="2:11" ht="11.25" customHeight="1" x14ac:dyDescent="0.25">
      <c r="B8" s="21">
        <v>400</v>
      </c>
      <c r="C8" s="21">
        <f t="shared" si="0"/>
        <v>902.69232052732718</v>
      </c>
      <c r="D8" s="23">
        <f t="shared" ref="D8:D19" si="2">$D$4-$D$4*(B8-300)/($B$19-300)</f>
        <v>502.69232052732724</v>
      </c>
    </row>
    <row r="9" spans="2:11" ht="11.25" customHeight="1" x14ac:dyDescent="0.25">
      <c r="B9" s="21">
        <v>500</v>
      </c>
      <c r="C9" s="21">
        <f t="shared" si="0"/>
        <v>953.09464105465452</v>
      </c>
      <c r="D9" s="23">
        <f t="shared" si="2"/>
        <v>453.09464105465452</v>
      </c>
    </row>
    <row r="10" spans="2:11" ht="11.25" customHeight="1" x14ac:dyDescent="0.25">
      <c r="B10" s="21">
        <v>600</v>
      </c>
      <c r="C10" s="21">
        <f t="shared" si="0"/>
        <v>1003.4969615819817</v>
      </c>
      <c r="D10" s="23">
        <f t="shared" si="2"/>
        <v>403.49696158198174</v>
      </c>
    </row>
    <row r="11" spans="2:11" ht="11.25" customHeight="1" x14ac:dyDescent="0.25">
      <c r="B11" s="21">
        <v>700</v>
      </c>
      <c r="C11" s="21">
        <f t="shared" si="0"/>
        <v>1053.8992821093091</v>
      </c>
      <c r="D11" s="23">
        <f t="shared" si="2"/>
        <v>353.89928210930901</v>
      </c>
    </row>
    <row r="12" spans="2:11" ht="11.25" customHeight="1" x14ac:dyDescent="0.25">
      <c r="B12" s="21">
        <v>800</v>
      </c>
      <c r="C12" s="21">
        <f t="shared" si="0"/>
        <v>1104.3016026366363</v>
      </c>
      <c r="D12" s="23">
        <f t="shared" si="2"/>
        <v>304.30160263663629</v>
      </c>
    </row>
    <row r="13" spans="2:11" ht="11.25" customHeight="1" x14ac:dyDescent="0.25">
      <c r="B13" s="21">
        <v>900</v>
      </c>
      <c r="C13" s="21">
        <f t="shared" si="0"/>
        <v>1154.7039231639635</v>
      </c>
      <c r="D13" s="23">
        <f t="shared" si="2"/>
        <v>254.70392316396351</v>
      </c>
    </row>
    <row r="14" spans="2:11" ht="11.25" customHeight="1" x14ac:dyDescent="0.25">
      <c r="B14" s="21">
        <v>1000</v>
      </c>
      <c r="C14" s="21">
        <f t="shared" si="0"/>
        <v>1205.1062436912907</v>
      </c>
      <c r="D14" s="23">
        <f t="shared" si="2"/>
        <v>205.10624369129079</v>
      </c>
    </row>
    <row r="15" spans="2:11" ht="11.25" customHeight="1" x14ac:dyDescent="0.25">
      <c r="B15" s="21">
        <v>1100</v>
      </c>
      <c r="C15" s="21">
        <f t="shared" si="0"/>
        <v>1255.5085642186182</v>
      </c>
      <c r="D15" s="23">
        <f t="shared" si="2"/>
        <v>155.50856421861806</v>
      </c>
    </row>
    <row r="16" spans="2:11" ht="11.25" customHeight="1" x14ac:dyDescent="0.25">
      <c r="B16" s="21">
        <v>1200</v>
      </c>
      <c r="C16" s="21">
        <f t="shared" si="0"/>
        <v>1305.9108847459454</v>
      </c>
      <c r="D16" s="23">
        <f t="shared" si="2"/>
        <v>105.91088474594534</v>
      </c>
    </row>
    <row r="17" spans="2:9" ht="11.25" customHeight="1" x14ac:dyDescent="0.25">
      <c r="B17" s="21">
        <v>1300</v>
      </c>
      <c r="C17" s="21">
        <f t="shared" si="0"/>
        <v>1356.3132052732726</v>
      </c>
      <c r="D17" s="23">
        <f t="shared" si="2"/>
        <v>56.313205273272558</v>
      </c>
    </row>
    <row r="18" spans="2:9" ht="11.25" customHeight="1" x14ac:dyDescent="0.25">
      <c r="B18" s="21">
        <v>1400</v>
      </c>
      <c r="C18" s="21">
        <f>B18+D18</f>
        <v>1406.7155258005998</v>
      </c>
      <c r="D18" s="23">
        <f t="shared" si="2"/>
        <v>6.7155258005998348</v>
      </c>
    </row>
    <row r="19" spans="2:9" ht="11.25" customHeight="1" x14ac:dyDescent="0.25">
      <c r="B19" s="21">
        <v>1413.54</v>
      </c>
      <c r="C19" s="21">
        <f>B19+D19</f>
        <v>1413.54</v>
      </c>
      <c r="D19" s="23">
        <f t="shared" si="2"/>
        <v>0</v>
      </c>
    </row>
    <row r="20" spans="2:9" ht="11.25" customHeight="1" x14ac:dyDescent="0.25">
      <c r="B20" s="21">
        <v>1500</v>
      </c>
      <c r="C20" s="21">
        <f>B20+D20</f>
        <v>1500</v>
      </c>
      <c r="D20" s="23">
        <v>0</v>
      </c>
    </row>
    <row r="21" spans="2:9" ht="102.75" customHeight="1" x14ac:dyDescent="0.25">
      <c r="B21" s="78" t="s">
        <v>166</v>
      </c>
      <c r="C21" s="79"/>
      <c r="D21" s="79"/>
      <c r="E21" s="79"/>
    </row>
    <row r="24" spans="2:9" x14ac:dyDescent="0.25">
      <c r="C24" s="4"/>
    </row>
    <row r="25" spans="2:9" x14ac:dyDescent="0.25">
      <c r="F25" s="4"/>
      <c r="I25" s="4"/>
    </row>
    <row r="26" spans="2:9" x14ac:dyDescent="0.25">
      <c r="B26" s="19"/>
      <c r="C26" s="19"/>
      <c r="D26" s="19"/>
      <c r="E26" s="19"/>
    </row>
    <row r="35" spans="2:4" x14ac:dyDescent="0.25">
      <c r="B35" s="20"/>
      <c r="D35" s="20"/>
    </row>
    <row r="36" spans="2:4" x14ac:dyDescent="0.25">
      <c r="B36" s="20"/>
      <c r="D36" s="20"/>
    </row>
    <row r="37" spans="2:4" x14ac:dyDescent="0.25">
      <c r="B37" s="20"/>
      <c r="D37" s="20"/>
    </row>
    <row r="38" spans="2:4"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row r="45" spans="2:4" x14ac:dyDescent="0.25">
      <c r="B45" s="20"/>
      <c r="D45" s="20"/>
    </row>
    <row r="46" spans="2:4" x14ac:dyDescent="0.25">
      <c r="B46" s="20"/>
      <c r="D46" s="20"/>
    </row>
    <row r="47" spans="2:4" x14ac:dyDescent="0.25">
      <c r="B47" s="20"/>
      <c r="D47" s="20"/>
    </row>
    <row r="48" spans="2:4" x14ac:dyDescent="0.25">
      <c r="B48" s="20"/>
      <c r="D48" s="20"/>
    </row>
    <row r="49" spans="2:4" x14ac:dyDescent="0.25">
      <c r="B49" s="20"/>
      <c r="D49" s="20"/>
    </row>
  </sheetData>
  <mergeCells count="1">
    <mergeCell ref="B21:E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3"/>
  <sheetViews>
    <sheetView showGridLines="0" zoomScaleNormal="100" workbookViewId="0">
      <selection activeCell="J24" sqref="J24"/>
    </sheetView>
  </sheetViews>
  <sheetFormatPr baseColWidth="10" defaultColWidth="11.453125" defaultRowHeight="10.5" x14ac:dyDescent="0.25"/>
  <cols>
    <col min="1" max="1" width="3.453125" style="2" customWidth="1"/>
    <col min="2" max="2" width="19.6328125" style="2" customWidth="1"/>
    <col min="3" max="6" width="12.81640625" style="2" customWidth="1"/>
    <col min="7" max="7" width="11.453125" style="2"/>
    <col min="8" max="8" width="17.453125" style="2" customWidth="1"/>
    <col min="9" max="10" width="11.453125" style="2"/>
    <col min="11" max="11" width="12" style="2" bestFit="1" customWidth="1"/>
    <col min="12" max="16384" width="11.453125" style="2"/>
  </cols>
  <sheetData>
    <row r="1" spans="2:11" x14ac:dyDescent="0.25">
      <c r="B1" s="1" t="s">
        <v>152</v>
      </c>
      <c r="C1" s="1"/>
    </row>
    <row r="2" spans="2:11" x14ac:dyDescent="0.25">
      <c r="F2" s="3" t="s">
        <v>124</v>
      </c>
    </row>
    <row r="3" spans="2:11" ht="20.5" customHeight="1" x14ac:dyDescent="0.25">
      <c r="B3" s="86" t="s">
        <v>105</v>
      </c>
      <c r="C3" s="83" t="s">
        <v>144</v>
      </c>
      <c r="D3" s="84"/>
      <c r="E3" s="85"/>
      <c r="F3" s="81" t="s">
        <v>106</v>
      </c>
    </row>
    <row r="4" spans="2:11" ht="21.75" customHeight="1" x14ac:dyDescent="0.25">
      <c r="B4" s="87"/>
      <c r="C4" s="24" t="s">
        <v>142</v>
      </c>
      <c r="D4" s="25" t="s">
        <v>155</v>
      </c>
      <c r="E4" s="26" t="s">
        <v>158</v>
      </c>
      <c r="F4" s="82"/>
    </row>
    <row r="5" spans="2:11" x14ac:dyDescent="0.25">
      <c r="B5" s="27" t="s">
        <v>107</v>
      </c>
      <c r="C5" s="42">
        <v>56300</v>
      </c>
      <c r="D5" s="43">
        <v>119100</v>
      </c>
      <c r="E5" s="44">
        <v>175500</v>
      </c>
      <c r="F5" s="37">
        <v>7658600</v>
      </c>
      <c r="G5" s="36"/>
    </row>
    <row r="6" spans="2:11" x14ac:dyDescent="0.25">
      <c r="B6" s="27" t="s">
        <v>108</v>
      </c>
      <c r="C6" s="45"/>
      <c r="D6" s="46"/>
      <c r="E6" s="47"/>
      <c r="F6" s="38"/>
    </row>
    <row r="7" spans="2:11" x14ac:dyDescent="0.25">
      <c r="B7" s="28" t="s">
        <v>109</v>
      </c>
      <c r="C7" s="48">
        <v>48.310096794245602</v>
      </c>
      <c r="D7" s="49">
        <v>47.8537134031695</v>
      </c>
      <c r="E7" s="50">
        <v>48.000181465843475</v>
      </c>
      <c r="F7" s="39">
        <v>49.433228</v>
      </c>
      <c r="K7" s="29"/>
    </row>
    <row r="8" spans="2:11" x14ac:dyDescent="0.25">
      <c r="B8" s="28" t="s">
        <v>110</v>
      </c>
      <c r="C8" s="51">
        <v>51.689903205754398</v>
      </c>
      <c r="D8" s="49">
        <v>52.146286596830492</v>
      </c>
      <c r="E8" s="50">
        <v>51.999818534156518</v>
      </c>
      <c r="F8" s="39">
        <v>50.566772000000007</v>
      </c>
    </row>
    <row r="9" spans="2:11" ht="11.25" customHeight="1" x14ac:dyDescent="0.25">
      <c r="B9" s="27" t="s">
        <v>162</v>
      </c>
      <c r="C9" s="45"/>
      <c r="D9" s="46"/>
      <c r="E9" s="47"/>
      <c r="F9" s="38"/>
    </row>
    <row r="10" spans="2:11" x14ac:dyDescent="0.25">
      <c r="B10" s="28" t="s">
        <v>111</v>
      </c>
      <c r="C10" s="51">
        <v>1.3213746558920196</v>
      </c>
      <c r="D10" s="49">
        <v>13.092709950896053</v>
      </c>
      <c r="E10" s="50">
        <v>9.3148895110650614</v>
      </c>
      <c r="F10" s="39">
        <v>21.622116216221162</v>
      </c>
      <c r="K10" s="29"/>
    </row>
    <row r="11" spans="2:11" x14ac:dyDescent="0.25">
      <c r="B11" s="28" t="s">
        <v>112</v>
      </c>
      <c r="C11" s="51">
        <v>23.624900097682293</v>
      </c>
      <c r="D11" s="49">
        <v>34.273723087253906</v>
      </c>
      <c r="E11" s="50">
        <v>30.856154889428478</v>
      </c>
      <c r="F11" s="39">
        <v>20.096310200963103</v>
      </c>
      <c r="K11" s="29"/>
    </row>
    <row r="12" spans="2:11" x14ac:dyDescent="0.25">
      <c r="B12" s="28" t="s">
        <v>113</v>
      </c>
      <c r="C12" s="51">
        <v>46.468342065535886</v>
      </c>
      <c r="D12" s="49">
        <v>37.209048558358162</v>
      </c>
      <c r="E12" s="50">
        <v>40.180669652581557</v>
      </c>
      <c r="F12" s="39">
        <v>30.15991530159916</v>
      </c>
      <c r="K12" s="29"/>
    </row>
    <row r="13" spans="2:11" x14ac:dyDescent="0.25">
      <c r="B13" s="30" t="s">
        <v>114</v>
      </c>
      <c r="C13" s="52">
        <v>28.585383180889789</v>
      </c>
      <c r="D13" s="53">
        <v>15.424518403491877</v>
      </c>
      <c r="E13" s="54">
        <v>19.648285946924897</v>
      </c>
      <c r="F13" s="40">
        <v>28.12165828121659</v>
      </c>
      <c r="K13" s="29"/>
    </row>
    <row r="14" spans="2:11" x14ac:dyDescent="0.25">
      <c r="B14" s="31" t="s">
        <v>115</v>
      </c>
      <c r="C14" s="55"/>
      <c r="D14" s="56"/>
      <c r="E14" s="57"/>
      <c r="F14" s="41"/>
      <c r="K14" s="29"/>
    </row>
    <row r="15" spans="2:11" x14ac:dyDescent="0.25">
      <c r="B15" s="28" t="s">
        <v>116</v>
      </c>
      <c r="C15" s="51">
        <v>92.187055981813018</v>
      </c>
      <c r="D15" s="49">
        <v>87.331441334027431</v>
      </c>
      <c r="E15" s="50">
        <v>88.890082560004885</v>
      </c>
      <c r="F15" s="39">
        <v>93.086983269776766</v>
      </c>
      <c r="K15" s="29"/>
    </row>
    <row r="16" spans="2:11" x14ac:dyDescent="0.25">
      <c r="B16" s="28" t="s">
        <v>118</v>
      </c>
      <c r="C16" s="51">
        <v>2.5309036658141522</v>
      </c>
      <c r="D16" s="49">
        <v>2.6079363213488067</v>
      </c>
      <c r="E16" s="50">
        <v>2.5832090146385043</v>
      </c>
      <c r="F16" s="39">
        <v>2.2493718805663572</v>
      </c>
      <c r="K16" s="29"/>
    </row>
    <row r="17" spans="2:11" x14ac:dyDescent="0.25">
      <c r="B17" s="30" t="s">
        <v>117</v>
      </c>
      <c r="C17" s="52">
        <v>5.2820403523728379</v>
      </c>
      <c r="D17" s="53">
        <v>10.060622344623747</v>
      </c>
      <c r="E17" s="54">
        <v>8.5267084253566168</v>
      </c>
      <c r="F17" s="40">
        <v>4.6636448496568645</v>
      </c>
      <c r="K17" s="29"/>
    </row>
    <row r="18" spans="2:11" x14ac:dyDescent="0.25">
      <c r="B18" s="31" t="s">
        <v>127</v>
      </c>
      <c r="C18" s="55"/>
      <c r="D18" s="56"/>
      <c r="E18" s="57"/>
      <c r="F18" s="41"/>
      <c r="K18" s="29"/>
    </row>
    <row r="19" spans="2:11" ht="21" x14ac:dyDescent="0.25">
      <c r="B19" s="28" t="s">
        <v>119</v>
      </c>
      <c r="C19" s="51">
        <v>14.545777462037099</v>
      </c>
      <c r="D19" s="49">
        <v>12.299918582496099</v>
      </c>
      <c r="E19" s="50">
        <f t="shared" ref="E19:E20" si="0">(C19*56304+D19*119138)/(56304+119138)</f>
        <v>13.020674378449614</v>
      </c>
      <c r="F19" s="39" t="s">
        <v>145</v>
      </c>
      <c r="K19" s="29"/>
    </row>
    <row r="20" spans="2:11" ht="21" x14ac:dyDescent="0.25">
      <c r="B20" s="30" t="s">
        <v>120</v>
      </c>
      <c r="C20" s="52">
        <v>13.556522511322299</v>
      </c>
      <c r="D20" s="53">
        <v>22.069179697664101</v>
      </c>
      <c r="E20" s="54">
        <f t="shared" si="0"/>
        <v>19.337241791006697</v>
      </c>
      <c r="F20" s="40">
        <v>9.5067740000000001</v>
      </c>
      <c r="K20" s="29"/>
    </row>
    <row r="21" spans="2:11" x14ac:dyDescent="0.25">
      <c r="B21" s="32" t="s">
        <v>156</v>
      </c>
      <c r="C21" s="58"/>
      <c r="D21" s="59"/>
      <c r="E21" s="57"/>
      <c r="F21" s="41"/>
      <c r="K21" s="29"/>
    </row>
    <row r="22" spans="2:11" ht="21" x14ac:dyDescent="0.25">
      <c r="B22" s="33" t="s">
        <v>131</v>
      </c>
      <c r="C22" s="60">
        <v>19.2663862664043</v>
      </c>
      <c r="D22" s="49">
        <v>5.8629814760364587</v>
      </c>
      <c r="E22" s="50">
        <v>10.167041631620121</v>
      </c>
      <c r="F22" s="39">
        <v>21.835897629160087</v>
      </c>
      <c r="K22" s="29"/>
    </row>
    <row r="23" spans="2:11" x14ac:dyDescent="0.25">
      <c r="B23" s="33" t="s">
        <v>132</v>
      </c>
      <c r="C23" s="60">
        <v>33.6408108742351</v>
      </c>
      <c r="D23" s="49">
        <v>28.977191582307711</v>
      </c>
      <c r="E23" s="50">
        <v>30.474758677320818</v>
      </c>
      <c r="F23" s="39">
        <v>39.15999834180645</v>
      </c>
    </row>
    <row r="24" spans="2:11" x14ac:dyDescent="0.25">
      <c r="B24" s="33" t="s">
        <v>133</v>
      </c>
      <c r="C24" s="60">
        <v>13.2823077061935</v>
      </c>
      <c r="D24" s="49">
        <v>13.01717982106107</v>
      </c>
      <c r="E24" s="50">
        <v>13.102316872756525</v>
      </c>
      <c r="F24" s="39">
        <v>7.7253317957356789</v>
      </c>
    </row>
    <row r="25" spans="2:11" ht="21" x14ac:dyDescent="0.25">
      <c r="B25" s="34" t="s">
        <v>134</v>
      </c>
      <c r="C25" s="61">
        <v>33.810495153167103</v>
      </c>
      <c r="D25" s="53">
        <v>52.142647120594752</v>
      </c>
      <c r="E25" s="54">
        <v>46.255882818302538</v>
      </c>
      <c r="F25" s="40">
        <v>31.278772233297779</v>
      </c>
    </row>
    <row r="28" spans="2:11" ht="147.75" customHeight="1" x14ac:dyDescent="0.25">
      <c r="B28" s="80" t="s">
        <v>163</v>
      </c>
      <c r="C28" s="80"/>
      <c r="D28" s="80"/>
      <c r="E28" s="80"/>
      <c r="F28" s="80"/>
    </row>
    <row r="33" spans="2:3" x14ac:dyDescent="0.25">
      <c r="B33" s="35"/>
      <c r="C33" s="35"/>
    </row>
  </sheetData>
  <mergeCells count="4">
    <mergeCell ref="B28:F28"/>
    <mergeCell ref="F3:F4"/>
    <mergeCell ref="C3:E3"/>
    <mergeCell ref="B3: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8"/>
  <sheetViews>
    <sheetView showGridLines="0" zoomScaleNormal="100" workbookViewId="0">
      <selection activeCell="D16" sqref="D16"/>
    </sheetView>
  </sheetViews>
  <sheetFormatPr baseColWidth="10" defaultColWidth="11.453125" defaultRowHeight="10.5" x14ac:dyDescent="0.25"/>
  <cols>
    <col min="1" max="1" width="3.453125" style="2" customWidth="1"/>
    <col min="2" max="2" width="10.453125" style="2" customWidth="1"/>
    <col min="3" max="3" width="12.36328125" style="2" customWidth="1"/>
    <col min="4" max="4" width="15.6328125" style="2" customWidth="1"/>
    <col min="5" max="5" width="13.6328125" style="2" customWidth="1"/>
    <col min="6" max="6" width="12.36328125" style="2" customWidth="1"/>
    <col min="7" max="7" width="16.36328125" style="2" customWidth="1"/>
    <col min="8" max="8" width="12.453125" style="2" customWidth="1"/>
    <col min="9" max="16384" width="11.453125" style="2"/>
  </cols>
  <sheetData>
    <row r="1" spans="2:15" x14ac:dyDescent="0.25">
      <c r="B1" s="1" t="s">
        <v>159</v>
      </c>
      <c r="C1" s="1"/>
    </row>
    <row r="2" spans="2:15" x14ac:dyDescent="0.25">
      <c r="H2" s="3" t="s">
        <v>123</v>
      </c>
    </row>
    <row r="3" spans="2:15" ht="14.5" customHeight="1" x14ac:dyDescent="0.25">
      <c r="B3" s="91" t="s">
        <v>122</v>
      </c>
      <c r="C3" s="88" t="s">
        <v>128</v>
      </c>
      <c r="D3" s="89"/>
      <c r="E3" s="90"/>
      <c r="F3" s="88" t="s">
        <v>121</v>
      </c>
      <c r="G3" s="89"/>
      <c r="H3" s="90"/>
    </row>
    <row r="4" spans="2:15" ht="19" customHeight="1" x14ac:dyDescent="0.25">
      <c r="B4" s="92"/>
      <c r="C4" s="14" t="s">
        <v>142</v>
      </c>
      <c r="D4" s="62" t="s">
        <v>155</v>
      </c>
      <c r="E4" s="62" t="s">
        <v>143</v>
      </c>
      <c r="F4" s="62" t="s">
        <v>142</v>
      </c>
      <c r="G4" s="62" t="s">
        <v>155</v>
      </c>
      <c r="H4" s="62" t="s">
        <v>143</v>
      </c>
    </row>
    <row r="5" spans="2:15" ht="19" customHeight="1" x14ac:dyDescent="0.25">
      <c r="B5" s="5">
        <v>2022</v>
      </c>
      <c r="C5" s="8">
        <v>56.304000000000002</v>
      </c>
      <c r="D5" s="9">
        <v>119.146</v>
      </c>
      <c r="E5" s="8">
        <v>175.45</v>
      </c>
      <c r="F5" s="8">
        <v>25.593</v>
      </c>
      <c r="G5" s="10">
        <v>92.364999999999995</v>
      </c>
      <c r="H5" s="8">
        <v>117.958</v>
      </c>
      <c r="K5" s="18"/>
      <c r="M5" s="63"/>
      <c r="N5" s="18"/>
      <c r="O5" s="63"/>
    </row>
    <row r="6" spans="2:15" ht="19" customHeight="1" x14ac:dyDescent="0.25">
      <c r="B6" s="5">
        <v>2023</v>
      </c>
      <c r="C6" s="8">
        <v>61.957000000000001</v>
      </c>
      <c r="D6" s="9">
        <v>124.544</v>
      </c>
      <c r="E6" s="8">
        <v>186.501</v>
      </c>
      <c r="F6" s="8">
        <v>27.494</v>
      </c>
      <c r="G6" s="10">
        <v>92.95</v>
      </c>
      <c r="H6" s="8">
        <v>120.444</v>
      </c>
      <c r="K6" s="18"/>
      <c r="N6" s="18"/>
    </row>
    <row r="7" spans="2:15" ht="54.75" customHeight="1" x14ac:dyDescent="0.25">
      <c r="B7" s="76" t="s">
        <v>164</v>
      </c>
      <c r="C7" s="76"/>
      <c r="D7" s="77"/>
      <c r="E7" s="77"/>
      <c r="F7" s="77"/>
      <c r="G7" s="77"/>
      <c r="H7" s="77"/>
    </row>
    <row r="18" spans="2:4" ht="12" customHeight="1" x14ac:dyDescent="0.25">
      <c r="B18" s="76"/>
      <c r="C18" s="77"/>
      <c r="D18" s="77"/>
    </row>
  </sheetData>
  <mergeCells count="5">
    <mergeCell ref="B7:H7"/>
    <mergeCell ref="F3:H3"/>
    <mergeCell ref="C3:E3"/>
    <mergeCell ref="B18:D18"/>
    <mergeCell ref="B3:B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8"/>
  <sheetViews>
    <sheetView showGridLines="0" zoomScaleNormal="100" workbookViewId="0">
      <selection activeCell="J27" sqref="J27"/>
    </sheetView>
  </sheetViews>
  <sheetFormatPr baseColWidth="10" defaultColWidth="11.453125" defaultRowHeight="10.5" x14ac:dyDescent="0.25"/>
  <cols>
    <col min="1" max="1" width="3.453125" style="2" customWidth="1"/>
    <col min="2" max="2" width="20.36328125" style="2" customWidth="1"/>
    <col min="3" max="3" width="12.453125" style="65" customWidth="1"/>
    <col min="4" max="4" width="16.1796875" style="65" customWidth="1"/>
    <col min="5" max="5" width="18.453125" style="65" customWidth="1"/>
    <col min="6" max="6" width="24.81640625" style="65" customWidth="1"/>
    <col min="7" max="16384" width="11.453125" style="2"/>
  </cols>
  <sheetData>
    <row r="1" spans="2:7" x14ac:dyDescent="0.25">
      <c r="B1" s="13" t="s">
        <v>151</v>
      </c>
    </row>
    <row r="2" spans="2:7" ht="14.5" customHeight="1" x14ac:dyDescent="0.25">
      <c r="B2" s="13"/>
    </row>
    <row r="3" spans="2:7" ht="31.5" x14ac:dyDescent="0.25">
      <c r="B3" s="70" t="s">
        <v>104</v>
      </c>
      <c r="C3" s="71" t="s">
        <v>153</v>
      </c>
      <c r="D3" s="71" t="s">
        <v>125</v>
      </c>
      <c r="E3" s="71" t="s">
        <v>154</v>
      </c>
      <c r="F3" s="7" t="s">
        <v>126</v>
      </c>
    </row>
    <row r="4" spans="2:7" x14ac:dyDescent="0.25">
      <c r="B4" s="15" t="s">
        <v>3</v>
      </c>
      <c r="C4" s="64">
        <v>977</v>
      </c>
      <c r="D4" s="72">
        <v>66575.388999999996</v>
      </c>
      <c r="E4" s="73">
        <v>1.467509</v>
      </c>
      <c r="F4" s="64" t="s">
        <v>146</v>
      </c>
      <c r="G4" s="66"/>
    </row>
    <row r="5" spans="2:7" x14ac:dyDescent="0.25">
      <c r="B5" s="15" t="s">
        <v>4</v>
      </c>
      <c r="C5" s="64">
        <v>2660</v>
      </c>
      <c r="D5" s="72">
        <v>56690.277999999998</v>
      </c>
      <c r="E5" s="73">
        <v>4.6921629999999999</v>
      </c>
      <c r="F5" s="64" t="s">
        <v>147</v>
      </c>
    </row>
    <row r="6" spans="2:7" x14ac:dyDescent="0.25">
      <c r="B6" s="15" t="s">
        <v>5</v>
      </c>
      <c r="C6" s="64">
        <v>796</v>
      </c>
      <c r="D6" s="72">
        <v>31882.358</v>
      </c>
      <c r="E6" s="73">
        <v>2.4966789999999999</v>
      </c>
      <c r="F6" s="64" t="s">
        <v>148</v>
      </c>
    </row>
    <row r="7" spans="2:7" x14ac:dyDescent="0.25">
      <c r="B7" s="15" t="s">
        <v>6</v>
      </c>
      <c r="C7" s="64">
        <v>277</v>
      </c>
      <c r="D7" s="72">
        <v>14397.251</v>
      </c>
      <c r="E7" s="73">
        <v>1.923978</v>
      </c>
      <c r="F7" s="64" t="s">
        <v>149</v>
      </c>
    </row>
    <row r="8" spans="2:7" x14ac:dyDescent="0.25">
      <c r="B8" s="15" t="s">
        <v>7</v>
      </c>
      <c r="C8" s="64">
        <v>306</v>
      </c>
      <c r="D8" s="72">
        <v>12041.073</v>
      </c>
      <c r="E8" s="73">
        <v>2.5413019999999999</v>
      </c>
      <c r="F8" s="64" t="s">
        <v>148</v>
      </c>
    </row>
    <row r="9" spans="2:7" x14ac:dyDescent="0.25">
      <c r="B9" s="15" t="s">
        <v>8</v>
      </c>
      <c r="C9" s="64">
        <v>2327</v>
      </c>
      <c r="D9" s="72">
        <v>113372.826</v>
      </c>
      <c r="E9" s="73">
        <v>2.0525199999999999</v>
      </c>
      <c r="F9" s="64" t="s">
        <v>149</v>
      </c>
    </row>
    <row r="10" spans="2:7" x14ac:dyDescent="0.25">
      <c r="B10" s="15" t="s">
        <v>9</v>
      </c>
      <c r="C10" s="64">
        <v>577</v>
      </c>
      <c r="D10" s="72">
        <v>28869.119999999999</v>
      </c>
      <c r="E10" s="73">
        <v>1.998675</v>
      </c>
      <c r="F10" s="64" t="s">
        <v>149</v>
      </c>
    </row>
    <row r="11" spans="2:7" x14ac:dyDescent="0.25">
      <c r="B11" s="15" t="s">
        <v>10</v>
      </c>
      <c r="C11" s="64">
        <v>946</v>
      </c>
      <c r="D11" s="72">
        <v>27155.841</v>
      </c>
      <c r="E11" s="73">
        <v>3.4835970000000001</v>
      </c>
      <c r="F11" s="64" t="s">
        <v>147</v>
      </c>
    </row>
    <row r="12" spans="2:7" x14ac:dyDescent="0.25">
      <c r="B12" s="15" t="s">
        <v>11</v>
      </c>
      <c r="C12" s="64">
        <v>421</v>
      </c>
      <c r="D12" s="72">
        <v>13749.148999999999</v>
      </c>
      <c r="E12" s="73">
        <v>3.0620080000000001</v>
      </c>
      <c r="F12" s="64" t="s">
        <v>148</v>
      </c>
    </row>
    <row r="13" spans="2:7" ht="11.5" customHeight="1" x14ac:dyDescent="0.25">
      <c r="B13" s="15" t="s">
        <v>12</v>
      </c>
      <c r="C13" s="64">
        <v>711</v>
      </c>
      <c r="D13" s="72">
        <v>35566.139000000003</v>
      </c>
      <c r="E13" s="73">
        <v>1.9990920000000001</v>
      </c>
      <c r="F13" s="64" t="s">
        <v>149</v>
      </c>
    </row>
    <row r="14" spans="2:7" x14ac:dyDescent="0.25">
      <c r="B14" s="15" t="s">
        <v>13</v>
      </c>
      <c r="C14" s="64">
        <v>1136</v>
      </c>
      <c r="D14" s="72">
        <v>34612.154999999999</v>
      </c>
      <c r="E14" s="73">
        <v>3.2820839999999998</v>
      </c>
      <c r="F14" s="64" t="s">
        <v>147</v>
      </c>
    </row>
    <row r="15" spans="2:7" x14ac:dyDescent="0.25">
      <c r="B15" s="15" t="s">
        <v>14</v>
      </c>
      <c r="C15" s="64">
        <v>522</v>
      </c>
      <c r="D15" s="72">
        <v>24997.405999999999</v>
      </c>
      <c r="E15" s="73">
        <v>2.0882170000000002</v>
      </c>
      <c r="F15" s="64" t="s">
        <v>149</v>
      </c>
    </row>
    <row r="16" spans="2:7" x14ac:dyDescent="0.25">
      <c r="B16" s="15" t="s">
        <v>15</v>
      </c>
      <c r="C16" s="64">
        <v>5107</v>
      </c>
      <c r="D16" s="72">
        <v>243450.89300000001</v>
      </c>
      <c r="E16" s="73">
        <v>2.0977540000000001</v>
      </c>
      <c r="F16" s="64" t="s">
        <v>149</v>
      </c>
    </row>
    <row r="17" spans="2:6" x14ac:dyDescent="0.25">
      <c r="B17" s="15" t="s">
        <v>16</v>
      </c>
      <c r="C17" s="64">
        <v>2252</v>
      </c>
      <c r="D17" s="72">
        <v>87442.447</v>
      </c>
      <c r="E17" s="73">
        <v>2.5754079999999999</v>
      </c>
      <c r="F17" s="64" t="s">
        <v>148</v>
      </c>
    </row>
    <row r="18" spans="2:6" x14ac:dyDescent="0.25">
      <c r="B18" s="15" t="s">
        <v>17</v>
      </c>
      <c r="C18" s="64">
        <v>261</v>
      </c>
      <c r="D18" s="72">
        <v>12100.022000000001</v>
      </c>
      <c r="E18" s="73">
        <v>2.1570209999999999</v>
      </c>
      <c r="F18" s="64" t="s">
        <v>150</v>
      </c>
    </row>
    <row r="19" spans="2:6" x14ac:dyDescent="0.25">
      <c r="B19" s="15" t="s">
        <v>18</v>
      </c>
      <c r="C19" s="64">
        <v>662</v>
      </c>
      <c r="D19" s="72">
        <v>33790.406999999999</v>
      </c>
      <c r="E19" s="73">
        <v>1.959136</v>
      </c>
      <c r="F19" s="64" t="s">
        <v>149</v>
      </c>
    </row>
    <row r="20" spans="2:6" x14ac:dyDescent="0.25">
      <c r="B20" s="15" t="s">
        <v>19</v>
      </c>
      <c r="C20" s="64">
        <v>1336</v>
      </c>
      <c r="D20" s="72">
        <v>61863.633999999998</v>
      </c>
      <c r="E20" s="73">
        <v>2.159589</v>
      </c>
      <c r="F20" s="64" t="s">
        <v>150</v>
      </c>
    </row>
    <row r="21" spans="2:6" x14ac:dyDescent="0.25">
      <c r="B21" s="15" t="s">
        <v>20</v>
      </c>
      <c r="C21" s="64">
        <v>752</v>
      </c>
      <c r="D21" s="72">
        <v>28641.023000000001</v>
      </c>
      <c r="E21" s="73">
        <v>2.6256050000000002</v>
      </c>
      <c r="F21" s="64" t="s">
        <v>148</v>
      </c>
    </row>
    <row r="22" spans="2:6" x14ac:dyDescent="0.25">
      <c r="B22" s="15" t="s">
        <v>21</v>
      </c>
      <c r="C22" s="64">
        <v>565</v>
      </c>
      <c r="D22" s="72">
        <v>22559.715</v>
      </c>
      <c r="E22" s="73">
        <v>2.504464</v>
      </c>
      <c r="F22" s="64" t="s">
        <v>148</v>
      </c>
    </row>
    <row r="23" spans="2:6" x14ac:dyDescent="0.25">
      <c r="B23" s="15" t="s">
        <v>22</v>
      </c>
      <c r="C23" s="64">
        <v>1193</v>
      </c>
      <c r="D23" s="72">
        <v>72151.47</v>
      </c>
      <c r="E23" s="73">
        <v>1.6534660000000001</v>
      </c>
      <c r="F23" s="64" t="s">
        <v>146</v>
      </c>
    </row>
    <row r="24" spans="2:6" x14ac:dyDescent="0.25">
      <c r="B24" s="15" t="s">
        <v>23</v>
      </c>
      <c r="C24" s="64">
        <v>1099</v>
      </c>
      <c r="D24" s="72">
        <v>55752.800000000003</v>
      </c>
      <c r="E24" s="73">
        <v>1.971201</v>
      </c>
      <c r="F24" s="64" t="s">
        <v>149</v>
      </c>
    </row>
    <row r="25" spans="2:6" x14ac:dyDescent="0.25">
      <c r="B25" s="15" t="s">
        <v>24</v>
      </c>
      <c r="C25" s="64">
        <v>290</v>
      </c>
      <c r="D25" s="72">
        <v>9309.0939999999991</v>
      </c>
      <c r="E25" s="73">
        <v>3.1152329999999999</v>
      </c>
      <c r="F25" s="64" t="s">
        <v>147</v>
      </c>
    </row>
    <row r="26" spans="2:6" x14ac:dyDescent="0.25">
      <c r="B26" s="15" t="s">
        <v>25</v>
      </c>
      <c r="C26" s="64">
        <v>1069</v>
      </c>
      <c r="D26" s="72">
        <v>34271.625999999997</v>
      </c>
      <c r="E26" s="73">
        <v>3.1191979999999999</v>
      </c>
      <c r="F26" s="64" t="s">
        <v>147</v>
      </c>
    </row>
    <row r="27" spans="2:6" x14ac:dyDescent="0.25">
      <c r="B27" s="15" t="s">
        <v>26</v>
      </c>
      <c r="C27" s="64">
        <v>1221</v>
      </c>
      <c r="D27" s="72">
        <v>68208.350000000006</v>
      </c>
      <c r="E27" s="73">
        <v>1.790103</v>
      </c>
      <c r="F27" s="64" t="s">
        <v>146</v>
      </c>
    </row>
    <row r="28" spans="2:6" x14ac:dyDescent="0.25">
      <c r="B28" s="15" t="s">
        <v>27</v>
      </c>
      <c r="C28" s="64">
        <v>1239</v>
      </c>
      <c r="D28" s="72">
        <v>51387.915999999997</v>
      </c>
      <c r="E28" s="73">
        <v>2.411073</v>
      </c>
      <c r="F28" s="64" t="s">
        <v>148</v>
      </c>
    </row>
    <row r="29" spans="2:6" x14ac:dyDescent="0.25">
      <c r="B29" s="15" t="s">
        <v>28</v>
      </c>
      <c r="C29" s="64">
        <v>1863</v>
      </c>
      <c r="D29" s="72">
        <v>60149.552000000003</v>
      </c>
      <c r="E29" s="73">
        <v>3.09728</v>
      </c>
      <c r="F29" s="64" t="s">
        <v>148</v>
      </c>
    </row>
    <row r="30" spans="2:6" x14ac:dyDescent="0.25">
      <c r="B30" s="15" t="s">
        <v>29</v>
      </c>
      <c r="C30" s="64">
        <v>858</v>
      </c>
      <c r="D30" s="72">
        <v>42694.75</v>
      </c>
      <c r="E30" s="73">
        <v>2.0096150000000002</v>
      </c>
      <c r="F30" s="64" t="s">
        <v>149</v>
      </c>
    </row>
    <row r="31" spans="2:6" x14ac:dyDescent="0.25">
      <c r="B31" s="15" t="s">
        <v>30</v>
      </c>
      <c r="C31" s="64">
        <v>1952</v>
      </c>
      <c r="D31" s="72">
        <v>99279.134999999995</v>
      </c>
      <c r="E31" s="73">
        <v>1.9661729999999999</v>
      </c>
      <c r="F31" s="64" t="s">
        <v>149</v>
      </c>
    </row>
    <row r="32" spans="2:6" x14ac:dyDescent="0.25">
      <c r="B32" s="15" t="s">
        <v>31</v>
      </c>
      <c r="C32" s="64">
        <v>320</v>
      </c>
      <c r="D32" s="72">
        <v>13473.03</v>
      </c>
      <c r="E32" s="73">
        <v>2.3751150000000001</v>
      </c>
      <c r="F32" s="64" t="s">
        <v>150</v>
      </c>
    </row>
    <row r="33" spans="2:6" x14ac:dyDescent="0.25">
      <c r="B33" s="15" t="s">
        <v>32</v>
      </c>
      <c r="C33" s="64">
        <v>400</v>
      </c>
      <c r="D33" s="72">
        <v>19110.607</v>
      </c>
      <c r="E33" s="73">
        <v>2.0930780000000002</v>
      </c>
      <c r="F33" s="64" t="s">
        <v>149</v>
      </c>
    </row>
    <row r="34" spans="2:6" x14ac:dyDescent="0.25">
      <c r="B34" s="15" t="s">
        <v>33</v>
      </c>
      <c r="C34" s="64">
        <v>2445</v>
      </c>
      <c r="D34" s="72">
        <v>77716.308999999994</v>
      </c>
      <c r="E34" s="73">
        <v>3.146058</v>
      </c>
      <c r="F34" s="64" t="s">
        <v>147</v>
      </c>
    </row>
    <row r="35" spans="2:6" x14ac:dyDescent="0.25">
      <c r="B35" s="15" t="s">
        <v>34</v>
      </c>
      <c r="C35" s="64">
        <v>4286</v>
      </c>
      <c r="D35" s="72">
        <v>205345.84400000001</v>
      </c>
      <c r="E35" s="73">
        <v>2.0872099999999998</v>
      </c>
      <c r="F35" s="64" t="s">
        <v>149</v>
      </c>
    </row>
    <row r="36" spans="2:6" x14ac:dyDescent="0.25">
      <c r="B36" s="15" t="s">
        <v>35</v>
      </c>
      <c r="C36" s="64">
        <v>384</v>
      </c>
      <c r="D36" s="72">
        <v>15885.511</v>
      </c>
      <c r="E36" s="73">
        <v>2.417297</v>
      </c>
      <c r="F36" s="64" t="s">
        <v>148</v>
      </c>
    </row>
    <row r="37" spans="2:6" x14ac:dyDescent="0.25">
      <c r="B37" s="15" t="s">
        <v>36</v>
      </c>
      <c r="C37" s="64">
        <v>3814</v>
      </c>
      <c r="D37" s="72">
        <v>211305.861</v>
      </c>
      <c r="E37" s="73">
        <v>1.804967</v>
      </c>
      <c r="F37" s="64" t="s">
        <v>149</v>
      </c>
    </row>
    <row r="38" spans="2:6" x14ac:dyDescent="0.25">
      <c r="B38" s="15" t="s">
        <v>37</v>
      </c>
      <c r="C38" s="64">
        <v>4377</v>
      </c>
      <c r="D38" s="72">
        <v>153671.709</v>
      </c>
      <c r="E38" s="73">
        <v>2.8482799999999999</v>
      </c>
      <c r="F38" s="64" t="s">
        <v>148</v>
      </c>
    </row>
    <row r="39" spans="2:6" x14ac:dyDescent="0.25">
      <c r="B39" s="15" t="s">
        <v>38</v>
      </c>
      <c r="C39" s="64">
        <v>2523</v>
      </c>
      <c r="D39" s="72">
        <v>147152.42000000001</v>
      </c>
      <c r="E39" s="73">
        <v>1.7145490000000001</v>
      </c>
      <c r="F39" s="64" t="s">
        <v>146</v>
      </c>
    </row>
    <row r="40" spans="2:6" x14ac:dyDescent="0.25">
      <c r="B40" s="15" t="s">
        <v>39</v>
      </c>
      <c r="C40" s="64">
        <v>393</v>
      </c>
      <c r="D40" s="72">
        <v>19432.27</v>
      </c>
      <c r="E40" s="73">
        <v>2.0224090000000001</v>
      </c>
      <c r="F40" s="64" t="s">
        <v>149</v>
      </c>
    </row>
    <row r="41" spans="2:6" x14ac:dyDescent="0.25">
      <c r="B41" s="15" t="s">
        <v>40</v>
      </c>
      <c r="C41" s="64">
        <v>1341</v>
      </c>
      <c r="D41" s="72">
        <v>75541.455000000002</v>
      </c>
      <c r="E41" s="73">
        <v>1.7751840000000001</v>
      </c>
      <c r="F41" s="64" t="s">
        <v>146</v>
      </c>
    </row>
    <row r="42" spans="2:6" x14ac:dyDescent="0.25">
      <c r="B42" s="15" t="s">
        <v>41</v>
      </c>
      <c r="C42" s="64">
        <v>2414</v>
      </c>
      <c r="D42" s="72">
        <v>157020.85200000001</v>
      </c>
      <c r="E42" s="73">
        <v>1.5373749999999999</v>
      </c>
      <c r="F42" s="64" t="s">
        <v>146</v>
      </c>
    </row>
    <row r="43" spans="2:6" x14ac:dyDescent="0.25">
      <c r="B43" s="15" t="s">
        <v>42</v>
      </c>
      <c r="C43" s="64">
        <v>362</v>
      </c>
      <c r="D43" s="72">
        <v>24598.397000000001</v>
      </c>
      <c r="E43" s="73">
        <v>1.471641</v>
      </c>
      <c r="F43" s="64" t="s">
        <v>146</v>
      </c>
    </row>
    <row r="44" spans="2:6" x14ac:dyDescent="0.25">
      <c r="B44" s="15" t="s">
        <v>43</v>
      </c>
      <c r="C44" s="64">
        <v>753</v>
      </c>
      <c r="D44" s="72">
        <v>35651.180999999997</v>
      </c>
      <c r="E44" s="73">
        <v>2.1121319999999999</v>
      </c>
      <c r="F44" s="64" t="s">
        <v>150</v>
      </c>
    </row>
    <row r="45" spans="2:6" x14ac:dyDescent="0.25">
      <c r="B45" s="15" t="s">
        <v>44</v>
      </c>
      <c r="C45" s="64">
        <v>696</v>
      </c>
      <c r="D45" s="72">
        <v>30432.65</v>
      </c>
      <c r="E45" s="73">
        <v>2.2870170000000001</v>
      </c>
      <c r="F45" s="64" t="s">
        <v>150</v>
      </c>
    </row>
    <row r="46" spans="2:6" x14ac:dyDescent="0.25">
      <c r="B46" s="15" t="s">
        <v>45</v>
      </c>
      <c r="C46" s="64">
        <v>1842</v>
      </c>
      <c r="D46" s="72">
        <v>88684.782999999996</v>
      </c>
      <c r="E46" s="73">
        <v>2.0770189999999999</v>
      </c>
      <c r="F46" s="64" t="s">
        <v>149</v>
      </c>
    </row>
    <row r="47" spans="2:6" x14ac:dyDescent="0.25">
      <c r="B47" s="15" t="s">
        <v>46</v>
      </c>
      <c r="C47" s="64">
        <v>492</v>
      </c>
      <c r="D47" s="72">
        <v>21352.796999999999</v>
      </c>
      <c r="E47" s="73">
        <v>2.3041480000000001</v>
      </c>
      <c r="F47" s="64" t="s">
        <v>150</v>
      </c>
    </row>
    <row r="48" spans="2:6" x14ac:dyDescent="0.25">
      <c r="B48" s="15" t="s">
        <v>47</v>
      </c>
      <c r="C48" s="64">
        <v>2893</v>
      </c>
      <c r="D48" s="72">
        <v>176782.71900000001</v>
      </c>
      <c r="E48" s="73">
        <v>1.6364719999999999</v>
      </c>
      <c r="F48" s="64" t="s">
        <v>146</v>
      </c>
    </row>
    <row r="49" spans="2:6" x14ac:dyDescent="0.25">
      <c r="B49" s="15" t="s">
        <v>48</v>
      </c>
      <c r="C49" s="64">
        <v>1533</v>
      </c>
      <c r="D49" s="72">
        <v>76953.346000000005</v>
      </c>
      <c r="E49" s="73">
        <v>1.992116</v>
      </c>
      <c r="F49" s="64" t="s">
        <v>149</v>
      </c>
    </row>
    <row r="50" spans="2:6" x14ac:dyDescent="0.25">
      <c r="B50" s="15" t="s">
        <v>49</v>
      </c>
      <c r="C50" s="64">
        <v>410</v>
      </c>
      <c r="D50" s="72">
        <v>13675.307000000001</v>
      </c>
      <c r="E50" s="73">
        <v>2.9981040000000001</v>
      </c>
      <c r="F50" s="64" t="s">
        <v>148</v>
      </c>
    </row>
    <row r="51" spans="2:6" x14ac:dyDescent="0.25">
      <c r="B51" s="15" t="s">
        <v>50</v>
      </c>
      <c r="C51" s="64">
        <v>722</v>
      </c>
      <c r="D51" s="72">
        <v>30602.814999999999</v>
      </c>
      <c r="E51" s="73">
        <v>2.3592599999999999</v>
      </c>
      <c r="F51" s="64" t="s">
        <v>150</v>
      </c>
    </row>
    <row r="52" spans="2:6" x14ac:dyDescent="0.25">
      <c r="B52" s="15" t="s">
        <v>51</v>
      </c>
      <c r="C52" s="64">
        <v>137</v>
      </c>
      <c r="D52" s="72">
        <v>7594.7920000000004</v>
      </c>
      <c r="E52" s="73">
        <v>1.803868</v>
      </c>
      <c r="F52" s="64" t="s">
        <v>149</v>
      </c>
    </row>
    <row r="53" spans="2:6" x14ac:dyDescent="0.25">
      <c r="B53" s="15" t="s">
        <v>52</v>
      </c>
      <c r="C53" s="64">
        <v>1864</v>
      </c>
      <c r="D53" s="72">
        <v>103223.524</v>
      </c>
      <c r="E53" s="73">
        <v>1.80579</v>
      </c>
      <c r="F53" s="64" t="s">
        <v>149</v>
      </c>
    </row>
    <row r="54" spans="2:6" x14ac:dyDescent="0.25">
      <c r="B54" s="15" t="s">
        <v>53</v>
      </c>
      <c r="C54" s="64">
        <v>1120</v>
      </c>
      <c r="D54" s="72">
        <v>46889.906999999999</v>
      </c>
      <c r="E54" s="73">
        <v>2.3885740000000002</v>
      </c>
      <c r="F54" s="64" t="s">
        <v>150</v>
      </c>
    </row>
    <row r="55" spans="2:6" x14ac:dyDescent="0.25">
      <c r="B55" s="15" t="s">
        <v>54</v>
      </c>
      <c r="C55" s="64">
        <v>1567</v>
      </c>
      <c r="D55" s="72">
        <v>74515.339000000007</v>
      </c>
      <c r="E55" s="73">
        <v>2.1029230000000001</v>
      </c>
      <c r="F55" s="64" t="s">
        <v>150</v>
      </c>
    </row>
    <row r="56" spans="2:6" x14ac:dyDescent="0.25">
      <c r="B56" s="15" t="s">
        <v>55</v>
      </c>
      <c r="C56" s="64">
        <v>450</v>
      </c>
      <c r="D56" s="72">
        <v>16646.544000000002</v>
      </c>
      <c r="E56" s="73">
        <v>2.7032639999999999</v>
      </c>
      <c r="F56" s="64" t="s">
        <v>148</v>
      </c>
    </row>
    <row r="57" spans="2:6" x14ac:dyDescent="0.25">
      <c r="B57" s="15" t="s">
        <v>56</v>
      </c>
      <c r="C57" s="64">
        <v>453</v>
      </c>
      <c r="D57" s="72">
        <v>32276.796999999999</v>
      </c>
      <c r="E57" s="73">
        <v>1.4034850000000001</v>
      </c>
      <c r="F57" s="64" t="s">
        <v>146</v>
      </c>
    </row>
    <row r="58" spans="2:6" x14ac:dyDescent="0.25">
      <c r="B58" s="15" t="s">
        <v>57</v>
      </c>
      <c r="C58" s="64">
        <v>1524</v>
      </c>
      <c r="D58" s="72">
        <v>101217.27800000001</v>
      </c>
      <c r="E58" s="73">
        <v>1.5056719999999999</v>
      </c>
      <c r="F58" s="64" t="s">
        <v>146</v>
      </c>
    </row>
    <row r="59" spans="2:6" x14ac:dyDescent="0.25">
      <c r="B59" s="15" t="s">
        <v>58</v>
      </c>
      <c r="C59" s="64">
        <v>498</v>
      </c>
      <c r="D59" s="72">
        <v>18199.080999999998</v>
      </c>
      <c r="E59" s="73">
        <v>2.736402</v>
      </c>
      <c r="F59" s="64" t="s">
        <v>148</v>
      </c>
    </row>
    <row r="60" spans="2:6" x14ac:dyDescent="0.25">
      <c r="B60" s="15" t="s">
        <v>59</v>
      </c>
      <c r="C60" s="64">
        <v>1538</v>
      </c>
      <c r="D60" s="72">
        <v>73170.909</v>
      </c>
      <c r="E60" s="73">
        <v>2.101928</v>
      </c>
      <c r="F60" s="64" t="s">
        <v>150</v>
      </c>
    </row>
    <row r="61" spans="2:6" x14ac:dyDescent="0.25">
      <c r="B61" s="15" t="s">
        <v>60</v>
      </c>
      <c r="C61" s="64">
        <v>2220</v>
      </c>
      <c r="D61" s="72">
        <v>114236.72500000001</v>
      </c>
      <c r="E61" s="73">
        <v>1.943333</v>
      </c>
      <c r="F61" s="64" t="s">
        <v>149</v>
      </c>
    </row>
    <row r="62" spans="2:6" x14ac:dyDescent="0.25">
      <c r="B62" s="15" t="s">
        <v>61</v>
      </c>
      <c r="C62" s="64">
        <v>585</v>
      </c>
      <c r="D62" s="72">
        <v>17767.897000000001</v>
      </c>
      <c r="E62" s="73">
        <v>3.2924549999999999</v>
      </c>
      <c r="F62" s="64" t="s">
        <v>147</v>
      </c>
    </row>
    <row r="63" spans="2:6" x14ac:dyDescent="0.25">
      <c r="B63" s="15" t="s">
        <v>62</v>
      </c>
      <c r="C63" s="64">
        <v>13143</v>
      </c>
      <c r="D63" s="72">
        <v>353611.61300000001</v>
      </c>
      <c r="E63" s="73">
        <v>3.71679</v>
      </c>
      <c r="F63" s="64" t="s">
        <v>147</v>
      </c>
    </row>
    <row r="64" spans="2:6" x14ac:dyDescent="0.25">
      <c r="B64" s="15" t="s">
        <v>63</v>
      </c>
      <c r="C64" s="64">
        <v>2270</v>
      </c>
      <c r="D64" s="72">
        <v>92496.483999999997</v>
      </c>
      <c r="E64" s="73">
        <v>2.4541469999999999</v>
      </c>
      <c r="F64" s="64" t="s">
        <v>148</v>
      </c>
    </row>
    <row r="65" spans="2:6" x14ac:dyDescent="0.25">
      <c r="B65" s="15" t="s">
        <v>64</v>
      </c>
      <c r="C65" s="64">
        <v>871</v>
      </c>
      <c r="D65" s="72">
        <v>27162.778999999999</v>
      </c>
      <c r="E65" s="73">
        <v>3.2065939999999999</v>
      </c>
      <c r="F65" s="64" t="s">
        <v>147</v>
      </c>
    </row>
    <row r="66" spans="2:6" x14ac:dyDescent="0.25">
      <c r="B66" s="15" t="s">
        <v>65</v>
      </c>
      <c r="C66" s="64">
        <v>6106</v>
      </c>
      <c r="D66" s="72">
        <v>167632.59400000001</v>
      </c>
      <c r="E66" s="73">
        <v>3.64249</v>
      </c>
      <c r="F66" s="64" t="s">
        <v>147</v>
      </c>
    </row>
    <row r="67" spans="2:6" x14ac:dyDescent="0.25">
      <c r="B67" s="15" t="s">
        <v>66</v>
      </c>
      <c r="C67" s="64">
        <v>1327</v>
      </c>
      <c r="D67" s="72">
        <v>81798.531000000003</v>
      </c>
      <c r="E67" s="73">
        <v>1.622279</v>
      </c>
      <c r="F67" s="64" t="s">
        <v>146</v>
      </c>
    </row>
    <row r="68" spans="2:6" x14ac:dyDescent="0.25">
      <c r="B68" s="15" t="s">
        <v>67</v>
      </c>
      <c r="C68" s="64">
        <v>1478</v>
      </c>
      <c r="D68" s="72">
        <v>68683.134000000005</v>
      </c>
      <c r="E68" s="73">
        <v>2.1519110000000001</v>
      </c>
      <c r="F68" s="64" t="s">
        <v>150</v>
      </c>
    </row>
    <row r="69" spans="2:6" x14ac:dyDescent="0.25">
      <c r="B69" s="15" t="s">
        <v>68</v>
      </c>
      <c r="C69" s="64">
        <v>741</v>
      </c>
      <c r="D69" s="72">
        <v>22650.856</v>
      </c>
      <c r="E69" s="73">
        <v>3.2713999999999999</v>
      </c>
      <c r="F69" s="64" t="s">
        <v>147</v>
      </c>
    </row>
    <row r="70" spans="2:6" x14ac:dyDescent="0.25">
      <c r="B70" s="15" t="s">
        <v>69</v>
      </c>
      <c r="C70" s="64">
        <v>1727</v>
      </c>
      <c r="D70" s="72">
        <v>46760.898000000001</v>
      </c>
      <c r="E70" s="73">
        <v>3.693257</v>
      </c>
      <c r="F70" s="64" t="s">
        <v>147</v>
      </c>
    </row>
    <row r="71" spans="2:6" x14ac:dyDescent="0.25">
      <c r="B71" s="15" t="s">
        <v>70</v>
      </c>
      <c r="C71" s="64">
        <v>2172</v>
      </c>
      <c r="D71" s="72">
        <v>147231.82699999999</v>
      </c>
      <c r="E71" s="73">
        <v>1.475225</v>
      </c>
      <c r="F71" s="64" t="s">
        <v>146</v>
      </c>
    </row>
    <row r="72" spans="2:6" x14ac:dyDescent="0.25">
      <c r="B72" s="15" t="s">
        <v>71</v>
      </c>
      <c r="C72" s="64">
        <v>1515</v>
      </c>
      <c r="D72" s="72">
        <v>80771.687999999995</v>
      </c>
      <c r="E72" s="73">
        <v>1.8756569999999999</v>
      </c>
      <c r="F72" s="64" t="s">
        <v>149</v>
      </c>
    </row>
    <row r="73" spans="2:6" x14ac:dyDescent="0.25">
      <c r="B73" s="15" t="s">
        <v>72</v>
      </c>
      <c r="C73" s="64">
        <v>4143</v>
      </c>
      <c r="D73" s="72">
        <v>273754.15100000001</v>
      </c>
      <c r="E73" s="73">
        <v>1.5134019999999999</v>
      </c>
      <c r="F73" s="64" t="s">
        <v>146</v>
      </c>
    </row>
    <row r="74" spans="2:6" x14ac:dyDescent="0.25">
      <c r="B74" s="15" t="s">
        <v>73</v>
      </c>
      <c r="C74" s="64">
        <v>662</v>
      </c>
      <c r="D74" s="72">
        <v>22034.289000000001</v>
      </c>
      <c r="E74" s="73">
        <v>3.0044080000000002</v>
      </c>
      <c r="F74" s="64" t="s">
        <v>148</v>
      </c>
    </row>
    <row r="75" spans="2:6" x14ac:dyDescent="0.25">
      <c r="B75" s="15" t="s">
        <v>74</v>
      </c>
      <c r="C75" s="64">
        <v>1164</v>
      </c>
      <c r="D75" s="72">
        <v>50688.451999999997</v>
      </c>
      <c r="E75" s="73">
        <v>2.2963809999999998</v>
      </c>
      <c r="F75" s="64" t="s">
        <v>150</v>
      </c>
    </row>
    <row r="76" spans="2:6" x14ac:dyDescent="0.25">
      <c r="B76" s="15" t="s">
        <v>75</v>
      </c>
      <c r="C76" s="64">
        <v>1625</v>
      </c>
      <c r="D76" s="72">
        <v>62962.81</v>
      </c>
      <c r="E76" s="73">
        <v>2.580889</v>
      </c>
      <c r="F76" s="64" t="s">
        <v>148</v>
      </c>
    </row>
    <row r="77" spans="2:6" x14ac:dyDescent="0.25">
      <c r="B77" s="15" t="s">
        <v>76</v>
      </c>
      <c r="C77" s="64">
        <v>1001</v>
      </c>
      <c r="D77" s="72">
        <v>46654.091999999997</v>
      </c>
      <c r="E77" s="73">
        <v>2.145578</v>
      </c>
      <c r="F77" s="64" t="s">
        <v>150</v>
      </c>
    </row>
    <row r="78" spans="2:6" x14ac:dyDescent="0.25">
      <c r="B78" s="15" t="s">
        <v>77</v>
      </c>
      <c r="C78" s="64">
        <v>1369</v>
      </c>
      <c r="D78" s="72">
        <v>84931.517999999996</v>
      </c>
      <c r="E78" s="73">
        <v>1.6118870000000001</v>
      </c>
      <c r="F78" s="64" t="s">
        <v>146</v>
      </c>
    </row>
    <row r="79" spans="2:6" x14ac:dyDescent="0.25">
      <c r="B79" s="15" t="s">
        <v>78</v>
      </c>
      <c r="C79" s="64">
        <v>3278</v>
      </c>
      <c r="D79" s="72">
        <v>314900.94900000002</v>
      </c>
      <c r="E79" s="73">
        <v>1.0409619999999999</v>
      </c>
      <c r="F79" s="64" t="s">
        <v>146</v>
      </c>
    </row>
    <row r="80" spans="2:6" x14ac:dyDescent="0.25">
      <c r="B80" s="15" t="s">
        <v>79</v>
      </c>
      <c r="C80" s="64">
        <v>5429</v>
      </c>
      <c r="D80" s="72">
        <v>155235.29</v>
      </c>
      <c r="E80" s="73">
        <v>3.4972720000000002</v>
      </c>
      <c r="F80" s="64" t="s">
        <v>147</v>
      </c>
    </row>
    <row r="81" spans="2:6" x14ac:dyDescent="0.25">
      <c r="B81" s="15" t="s">
        <v>80</v>
      </c>
      <c r="C81" s="64">
        <v>3765</v>
      </c>
      <c r="D81" s="72">
        <v>174876.40299999999</v>
      </c>
      <c r="E81" s="73">
        <v>2.152949</v>
      </c>
      <c r="F81" s="64" t="s">
        <v>150</v>
      </c>
    </row>
    <row r="82" spans="2:6" x14ac:dyDescent="0.25">
      <c r="B82" s="15" t="s">
        <v>81</v>
      </c>
      <c r="C82" s="64">
        <v>2258</v>
      </c>
      <c r="D82" s="72">
        <v>169495.01</v>
      </c>
      <c r="E82" s="73">
        <v>1.332193</v>
      </c>
      <c r="F82" s="64" t="s">
        <v>146</v>
      </c>
    </row>
    <row r="83" spans="2:6" x14ac:dyDescent="0.25">
      <c r="B83" s="15" t="s">
        <v>82</v>
      </c>
      <c r="C83" s="64">
        <v>753</v>
      </c>
      <c r="D83" s="72">
        <v>35294.978999999999</v>
      </c>
      <c r="E83" s="73">
        <v>2.133448</v>
      </c>
      <c r="F83" s="64" t="s">
        <v>150</v>
      </c>
    </row>
    <row r="84" spans="2:6" x14ac:dyDescent="0.25">
      <c r="B84" s="15" t="s">
        <v>83</v>
      </c>
      <c r="C84" s="64">
        <v>1424</v>
      </c>
      <c r="D84" s="72">
        <v>74133.481</v>
      </c>
      <c r="E84" s="73">
        <v>1.9</v>
      </c>
      <c r="F84" s="64" t="s">
        <v>149</v>
      </c>
    </row>
    <row r="85" spans="2:6" x14ac:dyDescent="0.25">
      <c r="B85" s="15" t="s">
        <v>84</v>
      </c>
      <c r="C85" s="64">
        <v>1073</v>
      </c>
      <c r="D85" s="72">
        <v>37817.783000000003</v>
      </c>
      <c r="E85" s="73">
        <v>2.8372899999999999</v>
      </c>
      <c r="F85" s="64" t="s">
        <v>148</v>
      </c>
    </row>
    <row r="86" spans="2:6" x14ac:dyDescent="0.25">
      <c r="B86" s="15" t="s">
        <v>85</v>
      </c>
      <c r="C86" s="64">
        <v>705</v>
      </c>
      <c r="D86" s="72">
        <v>24769.609</v>
      </c>
      <c r="E86" s="73">
        <v>2.8462299999999998</v>
      </c>
      <c r="F86" s="64" t="s">
        <v>148</v>
      </c>
    </row>
    <row r="87" spans="2:6" x14ac:dyDescent="0.25">
      <c r="B87" s="15" t="s">
        <v>86</v>
      </c>
      <c r="C87" s="64">
        <v>2742</v>
      </c>
      <c r="D87" s="72">
        <v>102718.101</v>
      </c>
      <c r="E87" s="73">
        <v>2.6694420000000001</v>
      </c>
      <c r="F87" s="64" t="s">
        <v>148</v>
      </c>
    </row>
    <row r="88" spans="2:6" x14ac:dyDescent="0.25">
      <c r="B88" s="15" t="s">
        <v>87</v>
      </c>
      <c r="C88" s="64">
        <v>1865</v>
      </c>
      <c r="D88" s="72">
        <v>56783.135000000002</v>
      </c>
      <c r="E88" s="73">
        <v>3.2844259999999998</v>
      </c>
      <c r="F88" s="64" t="s">
        <v>147</v>
      </c>
    </row>
    <row r="89" spans="2:6" x14ac:dyDescent="0.25">
      <c r="B89" s="15" t="s">
        <v>88</v>
      </c>
      <c r="C89" s="64">
        <v>1303</v>
      </c>
      <c r="D89" s="72">
        <v>63721.241999999998</v>
      </c>
      <c r="E89" s="73">
        <v>2.0448439999999999</v>
      </c>
      <c r="F89" s="64" t="s">
        <v>149</v>
      </c>
    </row>
    <row r="90" spans="2:6" x14ac:dyDescent="0.25">
      <c r="B90" s="15" t="s">
        <v>89</v>
      </c>
      <c r="C90" s="64">
        <v>933</v>
      </c>
      <c r="D90" s="72">
        <v>58421.086000000003</v>
      </c>
      <c r="E90" s="73">
        <v>1.5970260000000001</v>
      </c>
      <c r="F90" s="64" t="s">
        <v>146</v>
      </c>
    </row>
    <row r="91" spans="2:6" x14ac:dyDescent="0.25">
      <c r="B91" s="15" t="s">
        <v>90</v>
      </c>
      <c r="C91" s="64">
        <v>1066</v>
      </c>
      <c r="D91" s="72">
        <v>43586.813999999998</v>
      </c>
      <c r="E91" s="73">
        <v>2.445694</v>
      </c>
      <c r="F91" s="64" t="s">
        <v>148</v>
      </c>
    </row>
    <row r="92" spans="2:6" x14ac:dyDescent="0.25">
      <c r="B92" s="15" t="s">
        <v>91</v>
      </c>
      <c r="C92" s="64">
        <v>803</v>
      </c>
      <c r="D92" s="72">
        <v>35573.184999999998</v>
      </c>
      <c r="E92" s="73">
        <v>2.2573180000000002</v>
      </c>
      <c r="F92" s="64" t="s">
        <v>150</v>
      </c>
    </row>
    <row r="93" spans="2:6" x14ac:dyDescent="0.25">
      <c r="B93" s="15" t="s">
        <v>92</v>
      </c>
      <c r="C93" s="64">
        <v>689</v>
      </c>
      <c r="D93" s="72">
        <v>30386.837</v>
      </c>
      <c r="E93" s="73">
        <v>2.2674289999999999</v>
      </c>
      <c r="F93" s="64" t="s">
        <v>150</v>
      </c>
    </row>
    <row r="94" spans="2:6" x14ac:dyDescent="0.25">
      <c r="B94" s="15" t="s">
        <v>93</v>
      </c>
      <c r="C94" s="64">
        <v>281</v>
      </c>
      <c r="D94" s="72">
        <v>16829.823</v>
      </c>
      <c r="E94" s="73">
        <v>1.6696549999999999</v>
      </c>
      <c r="F94" s="64" t="s">
        <v>146</v>
      </c>
    </row>
    <row r="95" spans="2:6" x14ac:dyDescent="0.25">
      <c r="B95" s="15" t="s">
        <v>94</v>
      </c>
      <c r="C95" s="64">
        <v>2129</v>
      </c>
      <c r="D95" s="72">
        <v>164925.53400000001</v>
      </c>
      <c r="E95" s="73">
        <v>1.290886</v>
      </c>
      <c r="F95" s="64" t="s">
        <v>146</v>
      </c>
    </row>
    <row r="96" spans="2:6" x14ac:dyDescent="0.25">
      <c r="B96" s="15" t="s">
        <v>95</v>
      </c>
      <c r="C96" s="64">
        <v>2339</v>
      </c>
      <c r="D96" s="72">
        <v>199597.41399999999</v>
      </c>
      <c r="E96" s="73">
        <v>1.171859</v>
      </c>
      <c r="F96" s="64" t="s">
        <v>146</v>
      </c>
    </row>
    <row r="97" spans="2:8" x14ac:dyDescent="0.25">
      <c r="B97" s="15" t="s">
        <v>96</v>
      </c>
      <c r="C97" s="64">
        <v>5188</v>
      </c>
      <c r="D97" s="72">
        <v>216778.63800000001</v>
      </c>
      <c r="E97" s="73">
        <v>2.3932250000000002</v>
      </c>
      <c r="F97" s="64" t="s">
        <v>150</v>
      </c>
      <c r="G97" s="67"/>
      <c r="H97" s="68"/>
    </row>
    <row r="98" spans="2:8" x14ac:dyDescent="0.25">
      <c r="B98" s="15" t="s">
        <v>97</v>
      </c>
      <c r="C98" s="64">
        <v>2837</v>
      </c>
      <c r="D98" s="72">
        <v>183705.59899999999</v>
      </c>
      <c r="E98" s="73">
        <v>1.544319</v>
      </c>
      <c r="F98" s="64" t="s">
        <v>146</v>
      </c>
      <c r="G98" s="69"/>
      <c r="H98" s="68"/>
    </row>
    <row r="99" spans="2:8" x14ac:dyDescent="0.25">
      <c r="B99" s="15" t="s">
        <v>98</v>
      </c>
      <c r="C99" s="64">
        <v>2986</v>
      </c>
      <c r="D99" s="72">
        <v>158773.64199999999</v>
      </c>
      <c r="E99" s="73">
        <v>1.880665</v>
      </c>
      <c r="F99" s="64" t="s">
        <v>149</v>
      </c>
      <c r="G99" s="69"/>
      <c r="H99" s="68"/>
    </row>
    <row r="100" spans="2:8" x14ac:dyDescent="0.25">
      <c r="B100" s="15" t="s">
        <v>99</v>
      </c>
      <c r="C100" s="64">
        <v>1765</v>
      </c>
      <c r="D100" s="72">
        <v>42474.019</v>
      </c>
      <c r="E100" s="73">
        <v>4.1554820000000001</v>
      </c>
      <c r="F100" s="64" t="s">
        <v>147</v>
      </c>
      <c r="G100" s="69"/>
      <c r="H100" s="68"/>
    </row>
    <row r="101" spans="2:8" x14ac:dyDescent="0.25">
      <c r="B101" s="15" t="s">
        <v>100</v>
      </c>
      <c r="C101" s="64">
        <v>2769</v>
      </c>
      <c r="D101" s="72">
        <v>37614.055</v>
      </c>
      <c r="E101" s="73">
        <v>7.3616099999999998</v>
      </c>
      <c r="F101" s="64" t="s">
        <v>147</v>
      </c>
      <c r="G101" s="69"/>
      <c r="H101" s="68"/>
    </row>
    <row r="102" spans="2:8" x14ac:dyDescent="0.25">
      <c r="B102" s="15" t="s">
        <v>101</v>
      </c>
      <c r="C102" s="64">
        <v>1948</v>
      </c>
      <c r="D102" s="72">
        <v>44703.538</v>
      </c>
      <c r="E102" s="73">
        <v>4.3575970000000002</v>
      </c>
      <c r="F102" s="64" t="s">
        <v>147</v>
      </c>
      <c r="G102" s="69"/>
      <c r="H102" s="68"/>
    </row>
    <row r="103" spans="2:8" x14ac:dyDescent="0.25">
      <c r="B103" s="15" t="s">
        <v>102</v>
      </c>
      <c r="C103" s="64">
        <v>5204</v>
      </c>
      <c r="D103" s="72">
        <v>113713.541</v>
      </c>
      <c r="E103" s="73">
        <v>4.5764120000000004</v>
      </c>
      <c r="F103" s="64" t="s">
        <v>147</v>
      </c>
      <c r="G103" s="69"/>
      <c r="H103" s="68"/>
    </row>
    <row r="104" spans="2:8" x14ac:dyDescent="0.25">
      <c r="B104" s="15" t="s">
        <v>138</v>
      </c>
      <c r="C104" s="64">
        <v>726</v>
      </c>
      <c r="D104" s="74">
        <f>39310.97*(1+11.8/100)</f>
        <v>43949.664460000007</v>
      </c>
      <c r="E104" s="73">
        <v>2.5718012046001411</v>
      </c>
      <c r="F104" s="64" t="s">
        <v>136</v>
      </c>
      <c r="G104" s="69"/>
      <c r="H104" s="68"/>
    </row>
    <row r="105" spans="2:8" x14ac:dyDescent="0.25">
      <c r="B105" s="15" t="s">
        <v>141</v>
      </c>
      <c r="C105" s="64">
        <v>139</v>
      </c>
      <c r="D105" s="72"/>
      <c r="E105" s="73"/>
      <c r="F105" s="64"/>
      <c r="G105" s="69"/>
      <c r="H105" s="68"/>
    </row>
    <row r="106" spans="2:8" x14ac:dyDescent="0.25">
      <c r="B106" s="15"/>
      <c r="C106" s="64"/>
      <c r="D106" s="72"/>
      <c r="E106" s="73"/>
      <c r="F106" s="64"/>
      <c r="G106" s="69"/>
      <c r="H106" s="68"/>
    </row>
    <row r="107" spans="2:8" x14ac:dyDescent="0.25">
      <c r="B107" s="15" t="s">
        <v>103</v>
      </c>
      <c r="C107" s="64">
        <f>SUM(C4:C99)</f>
        <v>162891</v>
      </c>
      <c r="D107" s="72">
        <f>SUM(D4:D99)</f>
        <v>7591240.7449999973</v>
      </c>
      <c r="E107" s="73">
        <f>(C107*100)/D107</f>
        <v>2.1457757100812387</v>
      </c>
      <c r="F107" s="64" t="s">
        <v>137</v>
      </c>
      <c r="G107" s="69"/>
      <c r="H107" s="68"/>
    </row>
    <row r="108" spans="2:8" x14ac:dyDescent="0.25">
      <c r="B108" s="15" t="s">
        <v>139</v>
      </c>
      <c r="C108" s="64">
        <f>SUM(C100:C104)</f>
        <v>12412</v>
      </c>
      <c r="D108" s="72">
        <f>SUM(D100:D104)</f>
        <v>282454.81745999999</v>
      </c>
      <c r="E108" s="73">
        <f>(C108*100)/D108</f>
        <v>4.3943311399734695</v>
      </c>
      <c r="F108" s="64" t="s">
        <v>135</v>
      </c>
      <c r="G108" s="69"/>
      <c r="H108" s="68"/>
    </row>
    <row r="109" spans="2:8" x14ac:dyDescent="0.25">
      <c r="B109" s="15" t="s">
        <v>116</v>
      </c>
      <c r="C109" s="64">
        <f>SUM(C4:C105)</f>
        <v>175442</v>
      </c>
      <c r="D109" s="72">
        <f>SUM(D4:D104)</f>
        <v>7873695.5624599969</v>
      </c>
      <c r="E109" s="73">
        <f t="shared" ref="E109" si="0">(C109*100)/D109</f>
        <v>2.2282040067242104</v>
      </c>
      <c r="F109" s="64" t="s">
        <v>130</v>
      </c>
      <c r="G109" s="69"/>
      <c r="H109" s="68"/>
    </row>
    <row r="111" spans="2:8" x14ac:dyDescent="0.25">
      <c r="B111" s="75" t="s">
        <v>140</v>
      </c>
      <c r="C111" s="75"/>
      <c r="D111" s="75"/>
      <c r="E111" s="75"/>
      <c r="F111" s="75"/>
    </row>
    <row r="112" spans="2:8" ht="40.5" customHeight="1" x14ac:dyDescent="0.25">
      <c r="B112" s="93" t="s">
        <v>165</v>
      </c>
      <c r="C112" s="93"/>
      <c r="D112" s="93"/>
      <c r="E112" s="93"/>
      <c r="F112" s="93"/>
    </row>
    <row r="113" spans="3:6" x14ac:dyDescent="0.25">
      <c r="C113" s="2"/>
      <c r="D113" s="2"/>
      <c r="E113" s="2"/>
    </row>
    <row r="114" spans="3:6" ht="14.5" customHeight="1" x14ac:dyDescent="0.25">
      <c r="C114" s="2"/>
      <c r="D114" s="2"/>
      <c r="E114" s="2"/>
    </row>
    <row r="115" spans="3:6" x14ac:dyDescent="0.25">
      <c r="C115" s="2"/>
      <c r="D115" s="2"/>
      <c r="E115" s="2"/>
    </row>
    <row r="116" spans="3:6" x14ac:dyDescent="0.25">
      <c r="C116" s="2"/>
      <c r="D116" s="2"/>
      <c r="E116" s="2"/>
    </row>
    <row r="117" spans="3:6" x14ac:dyDescent="0.25">
      <c r="C117" s="2"/>
      <c r="D117" s="2"/>
      <c r="E117" s="2"/>
    </row>
    <row r="118" spans="3:6" x14ac:dyDescent="0.25">
      <c r="C118" s="2"/>
      <c r="D118" s="2"/>
      <c r="E118" s="2"/>
      <c r="F118" s="2"/>
    </row>
  </sheetData>
  <mergeCells count="1">
    <mergeCell ref="B112:F1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encadré</vt:lpstr>
      <vt:lpstr>Schéma 1</vt:lpstr>
      <vt:lpstr>Tableau 1</vt:lpstr>
      <vt:lpstr>Tableau 2</vt:lpstr>
      <vt:lpstr>Tableau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2024-10-14T11:29:12Z</dcterms:modified>
</cp:coreProperties>
</file>