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emili\OneDrive\Documents\DREES\DREES\Panoramas\Minima 2024\Excels\"/>
    </mc:Choice>
  </mc:AlternateContent>
  <xr:revisionPtr revIDLastSave="0" documentId="13_ncr:1_{E15A8132-10D0-4D28-8C6D-FB3A4FFB9D69}" xr6:coauthVersionLast="47" xr6:coauthVersionMax="47" xr10:uidLastSave="{00000000-0000-0000-0000-000000000000}"/>
  <bookViews>
    <workbookView xWindow="-110" yWindow="-110" windowWidth="19420" windowHeight="10300" tabRatio="715" xr2:uid="{00000000-000D-0000-FFFF-FFFF00000000}"/>
  </bookViews>
  <sheets>
    <sheet name="Graphique 1" sheetId="14" r:id="rId1"/>
    <sheet name="Tableau 1 " sheetId="13" r:id="rId2"/>
    <sheet name="Graphique 2" sheetId="15" r:id="rId3"/>
    <sheet name="Graphique 3" sheetId="17" r:id="rId4"/>
    <sheet name="Tableau 2 " sheetId="12" r:id="rId5"/>
    <sheet name="Tableau complémentaire 1" sheetId="6" r:id="rId6"/>
    <sheet name="Tableau complémentaire 2"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 i="15" l="1"/>
  <c r="AP13" i="15"/>
  <c r="AQ11" i="15"/>
  <c r="AP11" i="15"/>
  <c r="AQ9" i="15"/>
  <c r="AP9" i="15"/>
  <c r="AQ7" i="15"/>
  <c r="AP7" i="15"/>
  <c r="AQ5" i="15"/>
  <c r="AP5" i="15"/>
  <c r="AN4" i="15"/>
</calcChain>
</file>

<file path=xl/sharedStrings.xml><?xml version="1.0" encoding="utf-8"?>
<sst xmlns="http://schemas.openxmlformats.org/spreadsheetml/2006/main" count="255" uniqueCount="209">
  <si>
    <t>Montant des allocations de logement</t>
  </si>
  <si>
    <t>+0,2</t>
  </si>
  <si>
    <t>+1,7</t>
  </si>
  <si>
    <t>+1,5</t>
  </si>
  <si>
    <t>Âge</t>
  </si>
  <si>
    <t>Moins de 25 ans</t>
  </si>
  <si>
    <t>25 à 29 ans</t>
  </si>
  <si>
    <t>30 à 39 ans</t>
  </si>
  <si>
    <t>40 à 49 ans</t>
  </si>
  <si>
    <t>50 à 59 ans</t>
  </si>
  <si>
    <t>60 ans ou plus</t>
  </si>
  <si>
    <t>Propriétaire non accédant</t>
  </si>
  <si>
    <t>Locataire</t>
  </si>
  <si>
    <t>Accédant à la propriété</t>
  </si>
  <si>
    <t>Autres</t>
  </si>
  <si>
    <t>-</t>
  </si>
  <si>
    <t xml:space="preserve"> ALF</t>
  </si>
  <si>
    <t xml:space="preserve"> ALS</t>
  </si>
  <si>
    <t xml:space="preserve"> APL</t>
  </si>
  <si>
    <t>ALF</t>
  </si>
  <si>
    <t>ALS</t>
  </si>
  <si>
    <t xml:space="preserve"> </t>
  </si>
  <si>
    <t>Ensemble de la population âgée de 15 ans ou plus</t>
  </si>
  <si>
    <t>FR2</t>
  </si>
  <si>
    <t>FR6</t>
  </si>
  <si>
    <t>nd</t>
  </si>
  <si>
    <t>Ensemble</t>
  </si>
  <si>
    <t>Seul, dont</t>
  </si>
  <si>
    <t>Couple, dont</t>
  </si>
  <si>
    <t>+0,1</t>
  </si>
  <si>
    <t>Allocataires d’une aide au logement</t>
  </si>
  <si>
    <t>Résident en foyer</t>
  </si>
  <si>
    <t>Effectifs (en nombre)</t>
  </si>
  <si>
    <t>Ensemble (France entière)</t>
  </si>
  <si>
    <t>Ensemble (France métropolitaine)</t>
  </si>
  <si>
    <t>Couple sans enfant</t>
  </si>
  <si>
    <t>Ménage avec 1 enfant</t>
  </si>
  <si>
    <t>Ménage avec 2 enfants</t>
  </si>
  <si>
    <t>Ménage avec 3 enfants</t>
  </si>
  <si>
    <t>Personne seule sans enfant</t>
  </si>
  <si>
    <t>+0,7</t>
  </si>
  <si>
    <t>Montant annuel total</t>
  </si>
  <si>
    <t>destinée aux locataires</t>
  </si>
  <si>
    <t>destinée aux résidents en foyer</t>
  </si>
  <si>
    <t>destinée aux accédants à la propriété</t>
  </si>
  <si>
    <t xml:space="preserve">Montant mensuel moyen </t>
  </si>
  <si>
    <t>Revenu mensuel net catégoriel (en euros)</t>
  </si>
  <si>
    <t>Montant annuel total (en millions d’euros courants)</t>
  </si>
  <si>
    <t xml:space="preserve">                                               En %</t>
  </si>
  <si>
    <t>Part des dépenses (en %)</t>
  </si>
  <si>
    <t>En milliers</t>
  </si>
  <si>
    <t>+0,3</t>
  </si>
  <si>
    <t>+2,0</t>
  </si>
  <si>
    <t>+3,1</t>
  </si>
  <si>
    <t>+0,5</t>
  </si>
  <si>
    <t>Tableau 1. Dépenses annuelles et montant mensuel moyen par foyer allocataire d’une aide au logement, depuis 2010</t>
  </si>
  <si>
    <t>+0,8</t>
  </si>
  <si>
    <t>+1,3</t>
  </si>
  <si>
    <t>Tableau complémentaire 1. Dépenses annuelles et montant mensuel moyen par foyer allocataire d’une aide au logement, depuis 2010</t>
  </si>
  <si>
    <t>Département</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</si>
  <si>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</si>
  <si>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</si>
  <si>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</si>
  <si>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</si>
  <si>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</si>
  <si>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</si>
  <si>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</si>
  <si>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</si>
  <si>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</si>
  <si>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</si>
  <si>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</si>
  <si>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</si>
  <si>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</si>
  <si>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</si>
  <si>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</si>
  <si>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</si>
  <si>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</si>
  <si>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</si>
  <si>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</si>
  <si>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</si>
  <si>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</si>
  <si>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</si>
  <si>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Côtes-du-Nord</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</si>
  <si>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</si>
  <si>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</si>
  <si>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</si>
  <si>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</si>
  <si>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</si>
  <si>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</si>
  <si>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</si>
  <si>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</si>
  <si>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</si>
  <si>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</si>
  <si>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</si>
  <si>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</si>
  <si>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</si>
  <si>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</si>
  <si>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</si>
  <si>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</si>
  <si>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</si>
  <si>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</si>
  <si>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</si>
  <si>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</si>
  <si>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</si>
  <si>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</si>
  <si>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</si>
  <si>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</si>
  <si>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</si>
  <si>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</si>
  <si>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</si>
  <si>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</si>
  <si>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 xml:space="preserve">Marne </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</si>
  <si>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</si>
  <si>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</si>
  <si>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</si>
  <si>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</si>
  <si>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</si>
  <si>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</si>
  <si>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</si>
  <si>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</si>
  <si>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</si>
  <si>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</si>
  <si>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</si>
  <si>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</si>
  <si>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</si>
  <si>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</si>
  <si>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</si>
  <si>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</si>
  <si>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</si>
  <si>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</si>
  <si>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</si>
  <si>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</si>
  <si>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</si>
  <si>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</si>
  <si>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</si>
  <si>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</si>
  <si>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</si>
  <si>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</si>
  <si>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</si>
  <si>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</si>
  <si>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</si>
  <si>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</si>
  <si>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</si>
  <si>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</si>
  <si>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</si>
  <si>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</si>
  <si>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</si>
  <si>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</si>
  <si>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</si>
  <si>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</si>
  <si>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</si>
  <si>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</si>
  <si>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</si>
  <si>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Seine-St-Denis</t>
  </si>
  <si>
    <t>Val-de-Marne</t>
  </si>
  <si>
    <t>Val-d’Oise</t>
  </si>
  <si>
    <t>Guadeloupe</t>
  </si>
  <si>
    <t>Martinique</t>
  </si>
  <si>
    <t>Guyane</t>
  </si>
  <si>
    <t>La Réunion</t>
  </si>
  <si>
    <t>Mayotte</t>
  </si>
  <si>
    <t>En %</t>
  </si>
  <si>
    <t>France entière</t>
  </si>
  <si>
    <t>Part d'allocataires</t>
  </si>
  <si>
    <t>Tableau complémentaire 2. Part d’allocataires d’une aide au logement, fin 2022, parmi la population âgée de 15 ans ou plus</t>
  </si>
  <si>
    <t>Tableau 2. Caractéristiques des allocataires de l’ALF, de l’ALS et de l’APL, fin 2022</t>
  </si>
  <si>
    <t>Graphique 2. Évolution du nombre d’allocataires de l’ALF, de l’ALS et de l’APL, depuis 1980</t>
  </si>
  <si>
    <t>Montant de l’allocation (en euros)</t>
  </si>
  <si>
    <t xml:space="preserve">  dont aide personnalisée au logement (APL)</t>
  </si>
  <si>
    <t xml:space="preserve">  dont allocation de logement sociale (ALS)</t>
  </si>
  <si>
    <t xml:space="preserve">  dont allocation de logement familiale (ALF)</t>
  </si>
  <si>
    <r>
      <t>Graphique 1. Montant mensuel de l’allocation logement selon la composition et les revenus du ménage (en zone 2, au 1</t>
    </r>
    <r>
      <rPr>
        <b/>
        <vertAlign val="superscript"/>
        <sz val="8"/>
        <color theme="1"/>
        <rFont val="Marianne"/>
      </rPr>
      <t>er</t>
    </r>
    <r>
      <rPr>
        <b/>
        <sz val="8"/>
        <color theme="1"/>
        <rFont val="Marianne"/>
      </rPr>
      <t xml:space="preserve"> avril 2024)
</t>
    </r>
  </si>
  <si>
    <r>
      <t>2017</t>
    </r>
    <r>
      <rPr>
        <b/>
        <vertAlign val="superscript"/>
        <sz val="8"/>
        <rFont val="Marianne"/>
      </rPr>
      <t>3</t>
    </r>
  </si>
  <si>
    <r>
      <t>2018</t>
    </r>
    <r>
      <rPr>
        <b/>
        <vertAlign val="superscript"/>
        <sz val="8"/>
        <rFont val="Marianne"/>
      </rPr>
      <t>3</t>
    </r>
  </si>
  <si>
    <r>
      <t>2019</t>
    </r>
    <r>
      <rPr>
        <b/>
        <vertAlign val="superscript"/>
        <sz val="8"/>
        <rFont val="Marianne"/>
      </rPr>
      <t>3</t>
    </r>
  </si>
  <si>
    <r>
      <t>2020</t>
    </r>
    <r>
      <rPr>
        <b/>
        <vertAlign val="superscript"/>
        <sz val="8"/>
        <rFont val="Marianne"/>
      </rPr>
      <t>3</t>
    </r>
  </si>
  <si>
    <r>
      <t>2021</t>
    </r>
    <r>
      <rPr>
        <b/>
        <vertAlign val="superscript"/>
        <sz val="8"/>
        <rFont val="Marianne"/>
      </rPr>
      <t>3</t>
    </r>
  </si>
  <si>
    <r>
      <t>2022</t>
    </r>
    <r>
      <rPr>
        <b/>
        <vertAlign val="superscript"/>
        <sz val="8"/>
        <rFont val="Marianne"/>
      </rPr>
      <t>3</t>
    </r>
  </si>
  <si>
    <r>
      <t>Montant mensuel moyen</t>
    </r>
    <r>
      <rPr>
        <b/>
        <vertAlign val="superscript"/>
        <sz val="8"/>
        <rFont val="Marianne"/>
      </rPr>
      <t xml:space="preserve">1 </t>
    </r>
    <r>
      <rPr>
        <b/>
        <sz val="8"/>
        <rFont val="Marianne"/>
      </rPr>
      <t>(en euros courants)</t>
    </r>
  </si>
  <si>
    <r>
      <t>Évolution (en euros constants</t>
    </r>
    <r>
      <rPr>
        <b/>
        <vertAlign val="superscript"/>
        <sz val="8"/>
        <rFont val="Marianne"/>
      </rPr>
      <t xml:space="preserve">2 </t>
    </r>
    <r>
      <rPr>
        <b/>
        <sz val="8"/>
        <rFont val="Marianne"/>
      </rPr>
      <t>et en %)</t>
    </r>
  </si>
  <si>
    <r>
      <t xml:space="preserve">nd : non disponible.
1. Dépenses totales de l’année divisées par 12 et par le nombre moyen de foyers bénéficiaires de l’année. À partir de 2017, les effectifs moyens de l’année </t>
    </r>
    <r>
      <rPr>
        <i/>
        <sz val="8"/>
        <color theme="1"/>
        <rFont val="Marianne"/>
      </rPr>
      <t>n</t>
    </r>
    <r>
      <rPr>
        <sz val="8"/>
        <color theme="1"/>
        <rFont val="Marianne"/>
      </rPr>
      <t xml:space="preserve"> relevant de la CNAF sont estimés en calculant la moyenne des effectifs mensuels de l’année </t>
    </r>
    <r>
      <rPr>
        <i/>
        <sz val="8"/>
        <color theme="1"/>
        <rFont val="Marianne"/>
      </rPr>
      <t>n</t>
    </r>
    <r>
      <rPr>
        <sz val="8"/>
        <color theme="1"/>
        <rFont val="Marianne"/>
      </rPr>
      <t xml:space="preserve">. Avant 2017, les effectifs moyens de l’année </t>
    </r>
    <r>
      <rPr>
        <i/>
        <sz val="8"/>
        <color theme="1"/>
        <rFont val="Marianne"/>
      </rPr>
      <t>n</t>
    </r>
    <r>
      <rPr>
        <sz val="8"/>
        <color theme="1"/>
        <rFont val="Marianne"/>
      </rPr>
      <t xml:space="preserve"> relevant de la CNAF sont estimés comme la demi-somme des effectifs au 31 décembre </t>
    </r>
    <r>
      <rPr>
        <i/>
        <sz val="8"/>
        <color theme="1"/>
        <rFont val="Marianne"/>
      </rPr>
      <t>n-1</t>
    </r>
    <r>
      <rPr>
        <sz val="8"/>
        <color theme="1"/>
        <rFont val="Marianne"/>
      </rPr>
      <t xml:space="preserve"> et au 31 décembre </t>
    </r>
    <r>
      <rPr>
        <i/>
        <sz val="8"/>
        <color theme="1"/>
        <rFont val="Marianne"/>
      </rPr>
      <t>n</t>
    </r>
    <r>
      <rPr>
        <sz val="8"/>
        <color theme="1"/>
        <rFont val="Marianne"/>
      </rPr>
      <t xml:space="preserve">, multipliée par le ratio moyen annuel observé sur la période 2017-2020 entre la moyenne des effectifs mensuels et la demi-somme des effectifs en fin d’année. Les effectifs moyens de l’année </t>
    </r>
    <r>
      <rPr>
        <i/>
        <sz val="8"/>
        <color theme="1"/>
        <rFont val="Marianne"/>
      </rPr>
      <t>n</t>
    </r>
    <r>
      <rPr>
        <sz val="8"/>
        <color theme="1"/>
        <rFont val="Marianne"/>
      </rPr>
      <t xml:space="preserve"> relevant de la MSA sont estimés sur toute la période étudiée en faisant la demi-somme des effectifs au 31 décembre </t>
    </r>
    <r>
      <rPr>
        <i/>
        <sz val="8"/>
        <color theme="1"/>
        <rFont val="Marianne"/>
      </rPr>
      <t>n-1</t>
    </r>
    <r>
      <rPr>
        <sz val="8"/>
        <color theme="1"/>
        <rFont val="Marianne"/>
      </rPr>
      <t xml:space="preserve"> et au 31 décembre </t>
    </r>
    <r>
      <rPr>
        <i/>
        <sz val="8"/>
        <color theme="1"/>
        <rFont val="Marianne"/>
      </rPr>
      <t>n</t>
    </r>
    <r>
      <rPr>
        <sz val="8"/>
        <color theme="1"/>
        <rFont val="Marianne"/>
      </rPr>
      <t xml:space="preserve">.
2. Déflateur : indice annuel des prix à la consommation, hors tabac, en France.
3. À partir de 2016, des données définitives sont fournies par la CNAF concernant les effectifs d’allocataires. Auparavant, il s’agissait de données semi-définitives (voir annexe 1.3). Cela engendre une rupture de série pour les montants mensuels moyens à partir de 2017.
</t>
    </r>
    <r>
      <rPr>
        <b/>
        <sz val="8"/>
        <color theme="1"/>
        <rFont val="Marianne"/>
      </rPr>
      <t>Note &gt;</t>
    </r>
    <r>
      <rPr>
        <sz val="8"/>
        <color theme="1"/>
        <rFont val="Marianne"/>
      </rPr>
      <t xml:space="preserve"> Pour 2017, l’évolution annuelle du montant mensuel moyen est en données semi-définitives contrairement au montant mensuel moyen, qui est en données définitives.
</t>
    </r>
    <r>
      <rPr>
        <b/>
        <sz val="8"/>
        <color theme="1"/>
        <rFont val="Marianne"/>
      </rPr>
      <t>Champ &gt;</t>
    </r>
    <r>
      <rPr>
        <sz val="8"/>
        <color theme="1"/>
        <rFont val="Marianne"/>
      </rPr>
      <t xml:space="preserve"> Tous régimes, France (hors Mayotte).
</t>
    </r>
    <r>
      <rPr>
        <b/>
        <sz val="8"/>
        <color theme="1"/>
        <rFont val="Marianne"/>
      </rPr>
      <t>Sources &gt;</t>
    </r>
    <r>
      <rPr>
        <sz val="8"/>
        <color theme="1"/>
        <rFont val="Marianne"/>
      </rPr>
      <t xml:space="preserve"> CNAF et MSA, calculs DREES.</t>
    </r>
  </si>
  <si>
    <r>
      <rPr>
        <b/>
        <sz val="8"/>
        <color theme="1"/>
        <rFont val="Marianne"/>
      </rPr>
      <t>Note &gt;</t>
    </r>
    <r>
      <rPr>
        <sz val="8"/>
        <color theme="1"/>
        <rFont val="Marianne"/>
      </rPr>
      <t xml:space="preserve"> Il y a une rupture de série en 2016. Pour cette année-là, le graphique présente à la fois les données 
semi-définitives et les données définitives de la CNAF (voir annexe 1.3).
</t>
    </r>
    <r>
      <rPr>
        <b/>
        <sz val="8"/>
        <color theme="1"/>
        <rFont val="Marianne"/>
      </rPr>
      <t>Champ &gt;</t>
    </r>
    <r>
      <rPr>
        <sz val="8"/>
        <color theme="1"/>
        <rFont val="Marianne"/>
      </rPr>
      <t xml:space="preserve"> Tous régimes, effectifs en France, au 31 décembre de chaque année.
</t>
    </r>
    <r>
      <rPr>
        <b/>
        <sz val="8"/>
        <color theme="1"/>
        <rFont val="Marianne"/>
      </rPr>
      <t>Sources &gt;</t>
    </r>
    <r>
      <rPr>
        <sz val="8"/>
        <color theme="1"/>
        <rFont val="Marianne"/>
      </rPr>
      <t xml:space="preserve"> CNAF ; MSA.</t>
    </r>
  </si>
  <si>
    <r>
      <t>Personnes couvertes</t>
    </r>
    <r>
      <rPr>
        <vertAlign val="superscript"/>
        <sz val="8"/>
        <color theme="1"/>
        <rFont val="Marianne"/>
      </rPr>
      <t>1</t>
    </r>
    <r>
      <rPr>
        <sz val="8"/>
        <color theme="1"/>
        <rFont val="Marianne"/>
      </rPr>
      <t xml:space="preserve"> (en nombre)</t>
    </r>
  </si>
  <si>
    <r>
      <t>Situation familiale</t>
    </r>
    <r>
      <rPr>
        <b/>
        <vertAlign val="superscript"/>
        <sz val="8"/>
        <color theme="1"/>
        <rFont val="Marianne"/>
      </rPr>
      <t>2</t>
    </r>
  </si>
  <si>
    <r>
      <t xml:space="preserve">    homme seul sans personne à charge</t>
    </r>
    <r>
      <rPr>
        <vertAlign val="superscript"/>
        <sz val="8"/>
        <color theme="1"/>
        <rFont val="Marianne"/>
      </rPr>
      <t>1</t>
    </r>
  </si>
  <si>
    <r>
      <t xml:space="preserve">    femme seule sans personne à charge</t>
    </r>
    <r>
      <rPr>
        <vertAlign val="superscript"/>
        <sz val="8"/>
        <color theme="1"/>
        <rFont val="Marianne"/>
      </rPr>
      <t>1</t>
    </r>
  </si>
  <si>
    <r>
      <t xml:space="preserve">    famille monoparentale avec enfant(s) ou personne(s) à charge</t>
    </r>
    <r>
      <rPr>
        <vertAlign val="superscript"/>
        <sz val="8"/>
        <color theme="1"/>
        <rFont val="Marianne"/>
      </rPr>
      <t>1</t>
    </r>
  </si>
  <si>
    <r>
      <t xml:space="preserve">    sans personne à charge</t>
    </r>
    <r>
      <rPr>
        <vertAlign val="superscript"/>
        <sz val="8"/>
        <color theme="1"/>
        <rFont val="Marianne"/>
      </rPr>
      <t>1</t>
    </r>
  </si>
  <si>
    <r>
      <t xml:space="preserve">    avec personne(s) à charge</t>
    </r>
    <r>
      <rPr>
        <vertAlign val="superscript"/>
        <sz val="8"/>
        <color theme="1"/>
        <rFont val="Marianne"/>
      </rPr>
      <t>1</t>
    </r>
  </si>
  <si>
    <r>
      <t>Statut vis-à-vis du logement</t>
    </r>
    <r>
      <rPr>
        <b/>
        <vertAlign val="superscript"/>
        <sz val="8"/>
        <color theme="1"/>
        <rFont val="Marianne"/>
      </rPr>
      <t>3</t>
    </r>
  </si>
  <si>
    <r>
      <t>Étudiants</t>
    </r>
    <r>
      <rPr>
        <b/>
        <vertAlign val="superscript"/>
        <sz val="8"/>
        <color theme="1"/>
        <rFont val="Marianne"/>
      </rPr>
      <t>4</t>
    </r>
  </si>
  <si>
    <r>
      <t xml:space="preserve">nd : non disponible.
1. Dépenses totales de l’année divisées par 12 et par le nombre moyen de foyers bénéficiaires de l’année. À partir de 2017, les effectifs moyens de l’année </t>
    </r>
    <r>
      <rPr>
        <i/>
        <sz val="8"/>
        <color theme="1"/>
        <rFont val="Marianne"/>
      </rPr>
      <t>n</t>
    </r>
    <r>
      <rPr>
        <sz val="8"/>
        <color theme="1"/>
        <rFont val="Marianne"/>
      </rPr>
      <t xml:space="preserve"> relevant de la CNAF sont estimés en calculant la moyenne des effectifs mensuels de l’année </t>
    </r>
    <r>
      <rPr>
        <i/>
        <sz val="8"/>
        <color theme="1"/>
        <rFont val="Marianne"/>
      </rPr>
      <t>n</t>
    </r>
    <r>
      <rPr>
        <sz val="8"/>
        <color theme="1"/>
        <rFont val="Marianne"/>
      </rPr>
      <t xml:space="preserve">. Avant 2017, les effectifs moyens de l’année </t>
    </r>
    <r>
      <rPr>
        <i/>
        <sz val="8"/>
        <color theme="1"/>
        <rFont val="Marianne"/>
      </rPr>
      <t>n</t>
    </r>
    <r>
      <rPr>
        <sz val="8"/>
        <color theme="1"/>
        <rFont val="Marianne"/>
      </rPr>
      <t xml:space="preserve"> relevant de la CNAF sont estimés comme la demi-somme des effectifs au 31 décembre</t>
    </r>
    <r>
      <rPr>
        <i/>
        <sz val="8"/>
        <color theme="1"/>
        <rFont val="Marianne"/>
      </rPr>
      <t xml:space="preserve"> n-1</t>
    </r>
    <r>
      <rPr>
        <sz val="8"/>
        <color theme="1"/>
        <rFont val="Marianne"/>
      </rPr>
      <t xml:space="preserve"> et au 31 décembre</t>
    </r>
    <r>
      <rPr>
        <i/>
        <sz val="8"/>
        <color theme="1"/>
        <rFont val="Marianne"/>
      </rPr>
      <t xml:space="preserve"> n</t>
    </r>
    <r>
      <rPr>
        <sz val="8"/>
        <color theme="1"/>
        <rFont val="Marianne"/>
      </rPr>
      <t xml:space="preserve">, multipliée par le ratio moyen annuel observé sur la période 2017-2020 entre la moyenne des effectifs mensuels et la demi-somme des effectifs en fin d'année. Les effectifs moyens de l'année </t>
    </r>
    <r>
      <rPr>
        <i/>
        <sz val="8"/>
        <color theme="1"/>
        <rFont val="Marianne"/>
      </rPr>
      <t>n</t>
    </r>
    <r>
      <rPr>
        <sz val="8"/>
        <color theme="1"/>
        <rFont val="Marianne"/>
      </rPr>
      <t xml:space="preserve"> relevant de la MSA sont estimés sur toute la période étudiée en faisant la demi-somme des effectifs au 31 décembre</t>
    </r>
    <r>
      <rPr>
        <i/>
        <sz val="8"/>
        <color theme="1"/>
        <rFont val="Marianne"/>
      </rPr>
      <t xml:space="preserve"> n-1</t>
    </r>
    <r>
      <rPr>
        <sz val="8"/>
        <color theme="1"/>
        <rFont val="Marianne"/>
      </rPr>
      <t xml:space="preserve"> et au 31 décembre</t>
    </r>
    <r>
      <rPr>
        <i/>
        <sz val="8"/>
        <color theme="1"/>
        <rFont val="Marianne"/>
      </rPr>
      <t xml:space="preserve"> n</t>
    </r>
    <r>
      <rPr>
        <sz val="8"/>
        <color theme="1"/>
        <rFont val="Marianne"/>
      </rPr>
      <t xml:space="preserve">.
2. Déflateur : indice annuel des prix à la consommation, y compris tabac, en France.
3. À partir de 2016, des données définitives sont fournies par la CNAF concernant les effectifs d’allocataires. Auparavant, il s’agissait de données semi-définitives (voir annexe 1.3). Cela engendre une rupture de série pour les montants mensuels moyens à partir de 2017. 
</t>
    </r>
    <r>
      <rPr>
        <b/>
        <sz val="8"/>
        <color theme="1"/>
        <rFont val="Marianne"/>
      </rPr>
      <t>Note &gt;</t>
    </r>
    <r>
      <rPr>
        <sz val="8"/>
        <color theme="1"/>
        <rFont val="Marianne"/>
      </rPr>
      <t xml:space="preserve"> Pour 2017, l’évolution annuelle du montant mensuel moyen est en données semi-définitives contrairement au montant mensuel moyen, qui est en données définitives. 
</t>
    </r>
    <r>
      <rPr>
        <b/>
        <sz val="8"/>
        <color theme="1"/>
        <rFont val="Marianne"/>
      </rPr>
      <t>Champ &gt;</t>
    </r>
    <r>
      <rPr>
        <sz val="8"/>
        <color theme="1"/>
        <rFont val="Marianne"/>
      </rPr>
      <t xml:space="preserve"> Tous régimes, France (hors Mayotte).
</t>
    </r>
    <r>
      <rPr>
        <b/>
        <sz val="8"/>
        <color theme="1"/>
        <rFont val="Marianne"/>
      </rPr>
      <t>Sources</t>
    </r>
    <r>
      <rPr>
        <sz val="8"/>
        <color theme="1"/>
        <rFont val="Marianne"/>
      </rPr>
      <t xml:space="preserve"> </t>
    </r>
    <r>
      <rPr>
        <b/>
        <sz val="8"/>
        <color theme="1"/>
        <rFont val="Marianne"/>
      </rPr>
      <t>&gt;</t>
    </r>
    <r>
      <rPr>
        <sz val="8"/>
        <color theme="1"/>
        <rFont val="Marianne"/>
      </rPr>
      <t xml:space="preserve"> CNAF et MSA, calculs DREES.</t>
    </r>
  </si>
  <si>
    <r>
      <t>2017</t>
    </r>
    <r>
      <rPr>
        <vertAlign val="superscript"/>
        <sz val="8"/>
        <color theme="1"/>
        <rFont val="Marianne"/>
      </rPr>
      <t>3</t>
    </r>
  </si>
  <si>
    <r>
      <t>2018</t>
    </r>
    <r>
      <rPr>
        <vertAlign val="superscript"/>
        <sz val="8"/>
        <color theme="1"/>
        <rFont val="Marianne"/>
      </rPr>
      <t>3</t>
    </r>
  </si>
  <si>
    <r>
      <t>2019</t>
    </r>
    <r>
      <rPr>
        <vertAlign val="superscript"/>
        <sz val="8"/>
        <color theme="1"/>
        <rFont val="Marianne"/>
      </rPr>
      <t>3</t>
    </r>
  </si>
  <si>
    <r>
      <t>2020</t>
    </r>
    <r>
      <rPr>
        <vertAlign val="superscript"/>
        <sz val="8"/>
        <color theme="1"/>
        <rFont val="Marianne"/>
      </rPr>
      <t>3</t>
    </r>
  </si>
  <si>
    <r>
      <t>2021</t>
    </r>
    <r>
      <rPr>
        <vertAlign val="superscript"/>
        <sz val="8"/>
        <color theme="1"/>
        <rFont val="Marianne"/>
      </rPr>
      <t>3</t>
    </r>
  </si>
  <si>
    <r>
      <t>2022</t>
    </r>
    <r>
      <rPr>
        <vertAlign val="superscript"/>
        <sz val="8"/>
        <color theme="1"/>
        <rFont val="Marianne"/>
      </rPr>
      <t>3</t>
    </r>
  </si>
  <si>
    <r>
      <t>Montant mensuel moyen</t>
    </r>
    <r>
      <rPr>
        <b/>
        <vertAlign val="superscript"/>
        <sz val="8"/>
        <color theme="1"/>
        <rFont val="Marianne"/>
      </rPr>
      <t xml:space="preserve">1 </t>
    </r>
    <r>
      <rPr>
        <b/>
        <sz val="8"/>
        <color theme="1"/>
        <rFont val="Marianne"/>
      </rPr>
      <t>(en euros courants)</t>
    </r>
  </si>
  <si>
    <r>
      <t>Évolution (en euros constants</t>
    </r>
    <r>
      <rPr>
        <b/>
        <vertAlign val="superscript"/>
        <sz val="8"/>
        <color theme="1"/>
        <rFont val="Marianne"/>
      </rPr>
      <t xml:space="preserve">2 </t>
    </r>
    <r>
      <rPr>
        <b/>
        <sz val="8"/>
        <color theme="1"/>
        <rFont val="Marianne"/>
      </rPr>
      <t>et en %)</t>
    </r>
  </si>
  <si>
    <r>
      <rPr>
        <b/>
        <sz val="8"/>
        <color theme="1"/>
        <rFont val="Marianne"/>
      </rPr>
      <t>Note &gt;</t>
    </r>
    <r>
      <rPr>
        <sz val="8"/>
        <color theme="1"/>
        <rFont val="Marianne"/>
      </rPr>
      <t xml:space="preserve"> Parmi l'ensemble de la population française âgée de 15 ans ou plus, 10,6 % est allocataire d'une aide au logement fin 2022.
</t>
    </r>
    <r>
      <rPr>
        <b/>
        <sz val="8"/>
        <color theme="1"/>
        <rFont val="Marianne"/>
      </rPr>
      <t xml:space="preserve">Champ &gt; </t>
    </r>
    <r>
      <rPr>
        <sz val="8"/>
        <color theme="1"/>
        <rFont val="Marianne"/>
      </rPr>
      <t xml:space="preserve">France entière.
</t>
    </r>
    <r>
      <rPr>
        <b/>
        <sz val="8"/>
        <color theme="1"/>
        <rFont val="Marianne"/>
      </rPr>
      <t>Source &gt;</t>
    </r>
    <r>
      <rPr>
        <sz val="8"/>
        <color theme="1"/>
        <rFont val="Marianne"/>
      </rPr>
      <t xml:space="preserve"> CNAF ; MSA ; Insee, population estimée au 1</t>
    </r>
    <r>
      <rPr>
        <vertAlign val="superscript"/>
        <sz val="8"/>
        <color theme="1"/>
        <rFont val="Marianne"/>
      </rPr>
      <t>er</t>
    </r>
    <r>
      <rPr>
        <sz val="8"/>
        <color theme="1"/>
        <rFont val="Marianne"/>
      </rPr>
      <t xml:space="preserve"> janvier 2023.</t>
    </r>
  </si>
  <si>
    <r>
      <t xml:space="preserve">Note &gt; </t>
    </r>
    <r>
      <rPr>
        <sz val="8"/>
        <color theme="1"/>
        <rFont val="Marianne"/>
      </rPr>
      <t xml:space="preserve">Les montants des aides au logement sont présentés après déduction de la CRDS. 
</t>
    </r>
    <r>
      <rPr>
        <b/>
        <sz val="8"/>
        <color theme="1"/>
        <rFont val="Marianne"/>
      </rPr>
      <t>Lecture &gt;</t>
    </r>
    <r>
      <rPr>
        <sz val="8"/>
        <color theme="1"/>
        <rFont val="Marianne"/>
      </rPr>
      <t xml:space="preserve"> Une personne seule allocataire de l’aide au logement perçoit un montant fixe de 291 euros jusqu’à un revenu mensuel net catégoriel de 432 euros. Au-delà de ce niveau de revenu, l’allocation est dégressive selon les revenus du ménage. L’allocation n’est plus versée quand elle atteint le seuil de versement. 
</t>
    </r>
    <r>
      <rPr>
        <b/>
        <sz val="8"/>
        <color theme="1"/>
        <rFont val="Marianne"/>
      </rPr>
      <t>Champ &gt;</t>
    </r>
    <r>
      <rPr>
        <sz val="8"/>
        <color theme="1"/>
        <rFont val="Marianne"/>
      </rPr>
      <t xml:space="preserve"> Ménages allocataires de l’ALS ou de l’ALF et louant un logement en zone 2 dans le parc privé, dont le loyer est supérieur ou égal au plafond de loyer mais inférieur au loyer à partir duquel l’aide est dégressive en fonction du loyer.
</t>
    </r>
    <r>
      <rPr>
        <b/>
        <sz val="8"/>
        <color theme="1"/>
        <rFont val="Marianne"/>
      </rPr>
      <t>Source &gt;</t>
    </r>
    <r>
      <rPr>
        <sz val="8"/>
        <color theme="1"/>
        <rFont val="Marianne"/>
      </rPr>
      <t xml:space="preserve"> Législation.</t>
    </r>
  </si>
  <si>
    <t>Graphique 3. Évolution du nombre d’allocataires des aides au logement, selon le statut vis-à-vis du logement, depuis 2016</t>
  </si>
  <si>
    <t>Locataire (échelle de droite)</t>
  </si>
  <si>
    <t>Inconnu</t>
  </si>
  <si>
    <r>
      <rPr>
        <b/>
        <sz val="8"/>
        <color theme="1"/>
        <rFont val="Marianne"/>
        <family val="3"/>
      </rPr>
      <t>Note &gt;</t>
    </r>
    <r>
      <rPr>
        <sz val="8"/>
        <color theme="1"/>
        <rFont val="Marianne"/>
        <family val="3"/>
      </rPr>
      <t xml:space="preserve"> Les effectifs de personnes dont le statut vis-à-vis du logement n’est pas connu ne sont pas représentés. Ils valent entre 1 500 et 2 200 chaque fin d’année.</t>
    </r>
  </si>
  <si>
    <r>
      <rPr>
        <b/>
        <sz val="8"/>
        <color theme="1"/>
        <rFont val="Marianne"/>
        <family val="3"/>
      </rPr>
      <t>Champ &gt;</t>
    </r>
    <r>
      <rPr>
        <sz val="8"/>
        <color theme="1"/>
        <rFont val="Marianne"/>
        <family val="3"/>
      </rPr>
      <t xml:space="preserve"> Régime général, effectifs en France, au 31 décembre de chaque année.</t>
    </r>
  </si>
  <si>
    <r>
      <rPr>
        <b/>
        <sz val="8"/>
        <color theme="1"/>
        <rFont val="Marianne"/>
        <family val="3"/>
      </rPr>
      <t>Source &gt;</t>
    </r>
    <r>
      <rPr>
        <sz val="8"/>
        <color theme="1"/>
        <rFont val="Marianne"/>
        <family val="3"/>
      </rPr>
      <t xml:space="preserve"> CNAF.</t>
    </r>
  </si>
  <si>
    <r>
      <t xml:space="preserve">nd : non disponible. 
1. Une personne à charge, au sens du logement, ne doit pas être allocataire d’une aide au logement par ailleurs.
2. Dans l’ensemble de la population, les parts ont été calculées au niveau du ménage, sans tenir compte des ménages complexes.
3. Dans l’ensemble de la population, le statut d’occupation concerne les ménages vivant dans des logements ordinaires (hors foyers).
4. Cette appellation concerne, dans l’ensemble de la population, les personnes du ménage faisant des études (et donc pas seulement des personnes effectuant des études supérieures). 
</t>
    </r>
    <r>
      <rPr>
        <b/>
        <sz val="8"/>
        <color theme="1"/>
        <rFont val="Marianne"/>
      </rPr>
      <t xml:space="preserve">Champ &gt; </t>
    </r>
    <r>
      <rPr>
        <sz val="8"/>
        <color theme="1"/>
        <rFont val="Marianne"/>
      </rPr>
      <t xml:space="preserve">France ; ensemble de la population : personnes vivant en logement ordinaire en France (hors Mayotte).
</t>
    </r>
    <r>
      <rPr>
        <b/>
        <sz val="8"/>
        <color theme="1"/>
        <rFont val="Marianne"/>
      </rPr>
      <t xml:space="preserve">Sources &gt; </t>
    </r>
    <r>
      <rPr>
        <sz val="8"/>
        <color theme="1"/>
        <rFont val="Marianne"/>
      </rPr>
      <t>CNAF et MSA pour les effectifs ; CNAF pour la répartition (98 % des allocataires d’une aide au logement relèvent de la CNAF) ; Insee, enquête Emploi 2022 pour la composition des ménages, l’âge des personnes et la part des étudiants dans l’ensemble de la population ; Insee, SDeS, estimation annuelle du parc de logements au 1</t>
    </r>
    <r>
      <rPr>
        <vertAlign val="superscript"/>
        <sz val="8"/>
        <color theme="1"/>
        <rFont val="Marianne"/>
      </rPr>
      <t>er</t>
    </r>
    <r>
      <rPr>
        <sz val="8"/>
        <color theme="1"/>
        <rFont val="Marianne"/>
      </rPr>
      <t> janvier 2023 (données provisoires), pour le statut vis-à-vis du logement dans l’ensemble de la population.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</si>
</sst>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E+00"/>
    <numFmt numFmtId="166" formatCode="0.000"/>
    <numFmt numFmtId="167" formatCode="0\ %"/>
    <numFmt numFmtId="168" formatCode="_-* #,##0_-;\-* #,##0_-;_-* &quot;-&quot;??_-;_-@_-"/>
    <numFmt numFmtId="169" formatCode="0.0000"/>
  </numFmts>
  <fonts count="13" x14ac:knownFonts="1">
    <font>
      <sz val="11"/>
      <color theme="1"/>
      <name val="Calibri"/>
      <family val="2"/>
      <scheme val="minor"/>
    </font>
    <font>
      <sz val="10"/>
      <name val="Arial"/>
      <family val="2"/>
    </font>
    <font>
      <sz val="11"/>
      <color theme="1"/>
      <name val="Calibri"/>
      <family val="2"/>
      <scheme val="minor"/>
    </font>
    <font>
      <b/>
      <sz val="8"/>
      <name val="Marianne"/>
    </font>
    <font>
      <b/>
      <vertAlign val="superscript"/>
      <sz val="8"/>
      <name val="Marianne"/>
    </font>
    <font>
      <sz val="8"/>
      <color theme="1"/>
      <name val="Marianne"/>
    </font>
    <font>
      <sz val="8"/>
      <name val="Marianne"/>
    </font>
    <font>
      <b/>
      <sz val="8"/>
      <color theme="1"/>
      <name val="Marianne"/>
    </font>
    <font>
      <b/>
      <vertAlign val="superscript"/>
      <sz val="8"/>
      <color theme="1"/>
      <name val="Marianne"/>
    </font>
    <font>
      <i/>
      <sz val="8"/>
      <color theme="1"/>
      <name val="Marianne"/>
    </font>
    <font>
      <vertAlign val="superscript"/>
      <sz val="8"/>
      <color theme="1"/>
      <name val="Marianne"/>
    </font>
    <font>
      <b/>
      <sz val="8"/>
      <color theme="1"/>
      <name val="Marianne"/>
      <family val="3"/>
    </font>
    <font>
      <sz val="8"/>
      <color theme="1"/>
      <name val="Marianne"/>
      <family val="3"/>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167" fontId="1" fillId="0" borderId="0" applyFill="0" applyBorder="0" applyAlignment="0" applyProtection="0"/>
    <xf numFmtId="43" fontId="2" fillId="0" borderId="0" applyFont="0" applyFill="0" applyBorder="0" applyAlignment="0" applyProtection="0"/>
  </cellStyleXfs>
  <cellXfs count="192">
    <xf numFmtId="0" fontId="0" fillId="0" borderId="0" xfId="0"/>
    <xf numFmtId="0" fontId="5" fillId="0" borderId="0" xfId="0" applyFont="1"/>
    <xf numFmtId="0" fontId="5" fillId="0" borderId="1" xfId="0" applyFont="1" applyBorder="1"/>
    <xf numFmtId="3" fontId="5" fillId="0" borderId="0" xfId="0" applyNumberFormat="1" applyFont="1"/>
    <xf numFmtId="0" fontId="7" fillId="0" borderId="0" xfId="0" applyFont="1" applyAlignment="1">
      <alignment vertical="top"/>
    </xf>
    <xf numFmtId="0" fontId="5" fillId="0" borderId="0" xfId="0" applyFont="1" applyAlignment="1">
      <alignment horizontal="right"/>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3" fontId="5" fillId="0" borderId="6" xfId="0" applyNumberFormat="1" applyFont="1" applyBorder="1" applyAlignment="1">
      <alignment horizontal="center"/>
    </xf>
    <xf numFmtId="3" fontId="5" fillId="0" borderId="6" xfId="0" applyNumberFormat="1" applyFont="1" applyBorder="1"/>
    <xf numFmtId="3" fontId="5" fillId="0" borderId="2" xfId="0" applyNumberFormat="1" applyFont="1" applyBorder="1"/>
    <xf numFmtId="3" fontId="5" fillId="0" borderId="7" xfId="0" applyNumberFormat="1" applyFont="1" applyBorder="1"/>
    <xf numFmtId="3" fontId="5" fillId="0" borderId="8" xfId="0" applyNumberFormat="1" applyFont="1" applyBorder="1" applyAlignment="1">
      <alignment horizontal="center"/>
    </xf>
    <xf numFmtId="3" fontId="5" fillId="0" borderId="8" xfId="0" applyNumberFormat="1" applyFont="1" applyBorder="1"/>
    <xf numFmtId="3" fontId="5" fillId="0" borderId="12" xfId="0" applyNumberFormat="1" applyFont="1" applyBorder="1"/>
    <xf numFmtId="3" fontId="5" fillId="0" borderId="9" xfId="0" applyNumberFormat="1" applyFont="1" applyBorder="1"/>
    <xf numFmtId="3" fontId="5" fillId="0" borderId="10" xfId="0" applyNumberFormat="1" applyFont="1" applyBorder="1" applyAlignment="1">
      <alignment horizontal="center"/>
    </xf>
    <xf numFmtId="3" fontId="5" fillId="0" borderId="10" xfId="0" applyNumberFormat="1" applyFont="1" applyBorder="1"/>
    <xf numFmtId="3" fontId="5" fillId="0" borderId="3" xfId="0" applyNumberFormat="1" applyFont="1" applyBorder="1"/>
    <xf numFmtId="3" fontId="5" fillId="0" borderId="11" xfId="0" applyNumberFormat="1" applyFont="1" applyBorder="1"/>
    <xf numFmtId="0" fontId="7" fillId="0" borderId="0" xfId="0" applyFont="1" applyAlignment="1">
      <alignment vertical="top" wrapText="1"/>
    </xf>
    <xf numFmtId="0" fontId="3" fillId="0" borderId="0" xfId="0" applyFont="1" applyAlignment="1">
      <alignment horizontal="left" vertical="center"/>
    </xf>
    <xf numFmtId="0" fontId="6" fillId="0" borderId="0" xfId="0" applyFont="1"/>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0" fontId="3" fillId="0" borderId="1" xfId="0" applyFont="1" applyBorder="1" applyAlignment="1">
      <alignment horizontal="left" wrapTex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0" fontId="6" fillId="0" borderId="3" xfId="0" applyFont="1" applyBorder="1" applyAlignment="1">
      <alignment horizontal="left" wrapText="1" indent="1"/>
    </xf>
    <xf numFmtId="0" fontId="3" fillId="0" borderId="3" xfId="0" applyFont="1" applyBorder="1" applyAlignment="1">
      <alignment horizontal="left" wrapText="1"/>
    </xf>
    <xf numFmtId="0" fontId="3" fillId="0" borderId="2" xfId="0" applyFont="1" applyBorder="1" applyAlignment="1">
      <alignment horizontal="left" vertical="center" wrapText="1"/>
    </xf>
    <xf numFmtId="0" fontId="3" fillId="0" borderId="2" xfId="0" applyFont="1" applyBorder="1" applyAlignment="1">
      <alignment vertical="center"/>
    </xf>
    <xf numFmtId="0" fontId="6" fillId="0" borderId="12" xfId="0" applyFont="1" applyBorder="1" applyAlignment="1">
      <alignment horizontal="left" wrapText="1"/>
    </xf>
    <xf numFmtId="0" fontId="6" fillId="0" borderId="3" xfId="0" applyFont="1" applyBorder="1" applyAlignment="1">
      <alignment horizontal="left" wrapText="1"/>
    </xf>
    <xf numFmtId="0" fontId="6" fillId="0" borderId="0" xfId="0" applyFont="1" applyAlignment="1">
      <alignment horizontal="center" vertical="center"/>
    </xf>
    <xf numFmtId="164" fontId="6" fillId="0" borderId="0" xfId="0" quotePrefix="1" applyNumberFormat="1" applyFont="1" applyAlignment="1">
      <alignment horizontal="center" vertical="center"/>
    </xf>
    <xf numFmtId="164" fontId="5" fillId="0" borderId="0" xfId="0" applyNumberFormat="1" applyFont="1" applyAlignment="1">
      <alignment horizontal="center" vertical="center"/>
    </xf>
    <xf numFmtId="0" fontId="5" fillId="0" borderId="0" xfId="0" applyFont="1" applyAlignment="1">
      <alignment vertical="top"/>
    </xf>
    <xf numFmtId="3" fontId="7" fillId="0" borderId="1" xfId="0" applyNumberFormat="1" applyFont="1" applyBorder="1" applyAlignment="1">
      <alignment horizontal="right" vertical="center" indent="3"/>
    </xf>
    <xf numFmtId="3" fontId="3" fillId="0" borderId="1" xfId="0" applyNumberFormat="1" applyFont="1" applyBorder="1" applyAlignment="1">
      <alignment horizontal="right" vertical="center" indent="3"/>
    </xf>
    <xf numFmtId="3" fontId="5" fillId="0" borderId="2" xfId="0" applyNumberFormat="1" applyFont="1" applyBorder="1" applyAlignment="1">
      <alignment horizontal="right" vertical="center" indent="3"/>
    </xf>
    <xf numFmtId="3" fontId="6" fillId="0" borderId="2" xfId="0" applyNumberFormat="1" applyFont="1" applyBorder="1" applyAlignment="1">
      <alignment horizontal="right" vertical="center" indent="3"/>
    </xf>
    <xf numFmtId="3" fontId="5" fillId="0" borderId="12" xfId="0" applyNumberFormat="1" applyFont="1" applyBorder="1" applyAlignment="1">
      <alignment horizontal="right" vertical="center" indent="3"/>
    </xf>
    <xf numFmtId="3" fontId="6" fillId="0" borderId="12" xfId="0" applyNumberFormat="1" applyFont="1" applyBorder="1" applyAlignment="1">
      <alignment horizontal="right" vertical="center" indent="3"/>
    </xf>
    <xf numFmtId="3" fontId="5" fillId="0" borderId="3" xfId="0" applyNumberFormat="1" applyFont="1" applyBorder="1" applyAlignment="1">
      <alignment horizontal="right" vertical="center" indent="3"/>
    </xf>
    <xf numFmtId="3" fontId="6" fillId="0" borderId="3" xfId="0" applyNumberFormat="1" applyFont="1" applyBorder="1" applyAlignment="1">
      <alignment horizontal="right" vertical="center" indent="3"/>
    </xf>
    <xf numFmtId="0" fontId="7" fillId="0" borderId="1" xfId="0" applyFont="1" applyBorder="1" applyAlignment="1">
      <alignment horizontal="right" vertical="center" indent="3"/>
    </xf>
    <xf numFmtId="1" fontId="3" fillId="0" borderId="1" xfId="0" applyNumberFormat="1" applyFont="1" applyBorder="1" applyAlignment="1">
      <alignment horizontal="right" vertical="center" indent="3"/>
    </xf>
    <xf numFmtId="0" fontId="7" fillId="0" borderId="2" xfId="0" applyFont="1" applyBorder="1" applyAlignment="1">
      <alignment horizontal="right" vertical="center" indent="7"/>
    </xf>
    <xf numFmtId="0" fontId="3" fillId="0" borderId="2" xfId="0" applyFont="1" applyBorder="1" applyAlignment="1">
      <alignment horizontal="right" vertical="center" indent="7"/>
    </xf>
    <xf numFmtId="0" fontId="5" fillId="0" borderId="12" xfId="0" applyFont="1" applyBorder="1" applyAlignment="1">
      <alignment horizontal="right" vertical="center" indent="3"/>
    </xf>
    <xf numFmtId="164" fontId="6" fillId="0" borderId="12" xfId="0" applyNumberFormat="1" applyFont="1" applyBorder="1" applyAlignment="1">
      <alignment horizontal="right" vertical="center" indent="3"/>
    </xf>
    <xf numFmtId="0" fontId="5" fillId="0" borderId="3" xfId="0" applyFont="1" applyBorder="1" applyAlignment="1">
      <alignment horizontal="right" vertical="center" indent="3"/>
    </xf>
    <xf numFmtId="164" fontId="6" fillId="0" borderId="3" xfId="0" applyNumberFormat="1" applyFont="1" applyBorder="1" applyAlignment="1">
      <alignment horizontal="right" vertical="center" indent="3"/>
    </xf>
    <xf numFmtId="0" fontId="5" fillId="0" borderId="2" xfId="0" applyFont="1" applyBorder="1" applyAlignment="1">
      <alignment horizontal="right" vertical="center" indent="7"/>
    </xf>
    <xf numFmtId="0" fontId="6" fillId="0" borderId="2" xfId="0" applyFont="1" applyBorder="1" applyAlignment="1">
      <alignment horizontal="right" vertical="center" indent="7"/>
    </xf>
    <xf numFmtId="0" fontId="5" fillId="0" borderId="12" xfId="0" quotePrefix="1" applyFont="1" applyBorder="1" applyAlignment="1">
      <alignment horizontal="right" vertical="center" indent="3"/>
    </xf>
    <xf numFmtId="0" fontId="6" fillId="0" borderId="12" xfId="0" applyFont="1" applyBorder="1" applyAlignment="1">
      <alignment horizontal="right" vertical="center" indent="3"/>
    </xf>
    <xf numFmtId="0" fontId="5" fillId="0" borderId="3" xfId="0" quotePrefix="1" applyFont="1" applyBorder="1" applyAlignment="1">
      <alignment horizontal="right" vertical="center" indent="3"/>
    </xf>
    <xf numFmtId="164" fontId="5" fillId="0" borderId="3" xfId="0" applyNumberFormat="1" applyFont="1" applyBorder="1" applyAlignment="1">
      <alignment horizontal="right" vertical="center" indent="3"/>
    </xf>
    <xf numFmtId="0" fontId="6" fillId="0" borderId="3" xfId="0" applyFont="1" applyBorder="1" applyAlignment="1">
      <alignment horizontal="right" vertical="center" indent="3"/>
    </xf>
    <xf numFmtId="3" fontId="5" fillId="0" borderId="1" xfId="0" applyNumberFormat="1" applyFont="1" applyBorder="1"/>
    <xf numFmtId="0" fontId="9" fillId="0" borderId="1" xfId="0" applyFont="1" applyBorder="1" applyAlignment="1">
      <alignment horizontal="center" vertical="center"/>
    </xf>
    <xf numFmtId="164" fontId="5" fillId="0" borderId="0" xfId="0" applyNumberFormat="1" applyFont="1"/>
    <xf numFmtId="4" fontId="5" fillId="0" borderId="1" xfId="0" applyNumberFormat="1" applyFont="1" applyBorder="1"/>
    <xf numFmtId="1" fontId="5" fillId="0" borderId="1" xfId="0" applyNumberFormat="1" applyFont="1" applyBorder="1"/>
    <xf numFmtId="1" fontId="5" fillId="0" borderId="0" xfId="0" applyNumberFormat="1" applyFont="1"/>
    <xf numFmtId="4" fontId="5" fillId="0" borderId="0" xfId="0" applyNumberFormat="1" applyFont="1"/>
    <xf numFmtId="1" fontId="5" fillId="0" borderId="0" xfId="0" applyNumberFormat="1" applyFont="1" applyAlignment="1">
      <alignment vertical="top"/>
    </xf>
    <xf numFmtId="165" fontId="5" fillId="0" borderId="0" xfId="0" applyNumberFormat="1" applyFont="1"/>
    <xf numFmtId="0" fontId="7" fillId="0" borderId="1" xfId="0" applyFont="1" applyBorder="1"/>
    <xf numFmtId="0" fontId="7" fillId="0" borderId="0" xfId="0" applyFont="1" applyAlignment="1">
      <alignment horizontal="left"/>
    </xf>
    <xf numFmtId="166" fontId="5" fillId="0" borderId="0" xfId="0" applyNumberFormat="1" applyFont="1"/>
    <xf numFmtId="169" fontId="5" fillId="0" borderId="0" xfId="0" applyNumberFormat="1" applyFont="1"/>
    <xf numFmtId="2" fontId="5" fillId="0" borderId="0" xfId="0" applyNumberFormat="1" applyFont="1"/>
    <xf numFmtId="0" fontId="5" fillId="0" borderId="11" xfId="0" applyFont="1" applyBorder="1"/>
    <xf numFmtId="0" fontId="7" fillId="0" borderId="0" xfId="0" applyFont="1"/>
    <xf numFmtId="0" fontId="5" fillId="0" borderId="0" xfId="0" applyFont="1" applyAlignment="1">
      <alignment vertical="center"/>
    </xf>
    <xf numFmtId="0" fontId="7" fillId="0" borderId="1" xfId="0" applyFont="1" applyBorder="1" applyAlignment="1">
      <alignment horizontal="center"/>
    </xf>
    <xf numFmtId="0" fontId="5" fillId="0" borderId="1" xfId="0"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5" fillId="0" borderId="8" xfId="0" applyFont="1" applyBorder="1"/>
    <xf numFmtId="0" fontId="5" fillId="0" borderId="9" xfId="0" applyFont="1" applyBorder="1"/>
    <xf numFmtId="0" fontId="7" fillId="0" borderId="6" xfId="0" applyFont="1" applyBorder="1" applyAlignment="1">
      <alignment horizontal="left"/>
    </xf>
    <xf numFmtId="0" fontId="7"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5" fillId="0" borderId="11"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7" fillId="0" borderId="6" xfId="0" applyFont="1" applyBorder="1"/>
    <xf numFmtId="0" fontId="5" fillId="0" borderId="7" xfId="0" applyFont="1" applyBorder="1"/>
    <xf numFmtId="0" fontId="5" fillId="0" borderId="10" xfId="0" applyFont="1" applyBorder="1"/>
    <xf numFmtId="0" fontId="7" fillId="0" borderId="10" xfId="0" applyFont="1"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6" xfId="0" applyFont="1" applyBorder="1" applyAlignment="1">
      <alignment horizontal="right" vertical="center" indent="1"/>
    </xf>
    <xf numFmtId="0" fontId="7" fillId="0" borderId="2" xfId="0" applyFont="1" applyBorder="1" applyAlignment="1">
      <alignment horizontal="right" vertical="center" indent="1"/>
    </xf>
    <xf numFmtId="0" fontId="7" fillId="0" borderId="13" xfId="0" applyFont="1" applyBorder="1" applyAlignment="1">
      <alignment horizontal="right" vertical="center" indent="1"/>
    </xf>
    <xf numFmtId="1" fontId="5" fillId="0" borderId="8" xfId="0" applyNumberFormat="1" applyFont="1" applyBorder="1" applyAlignment="1">
      <alignment horizontal="right" vertical="center" indent="1"/>
    </xf>
    <xf numFmtId="1" fontId="5" fillId="0" borderId="12" xfId="0" applyNumberFormat="1" applyFont="1" applyBorder="1" applyAlignment="1">
      <alignment horizontal="right" vertical="center" indent="1"/>
    </xf>
    <xf numFmtId="1" fontId="5" fillId="0" borderId="0" xfId="0" applyNumberFormat="1" applyFont="1" applyAlignment="1">
      <alignment horizontal="right" vertical="center" indent="1"/>
    </xf>
    <xf numFmtId="1" fontId="7" fillId="0" borderId="6" xfId="0" applyNumberFormat="1" applyFont="1" applyBorder="1" applyAlignment="1">
      <alignment horizontal="right" vertical="center" indent="1"/>
    </xf>
    <xf numFmtId="1" fontId="7" fillId="0" borderId="2" xfId="0" applyNumberFormat="1" applyFont="1" applyBorder="1" applyAlignment="1">
      <alignment horizontal="right" vertical="center" indent="1"/>
    </xf>
    <xf numFmtId="1" fontId="7" fillId="0" borderId="13" xfId="0" applyNumberFormat="1" applyFont="1" applyBorder="1" applyAlignment="1">
      <alignment horizontal="right" vertical="center" indent="1"/>
    </xf>
    <xf numFmtId="1" fontId="5" fillId="0" borderId="10" xfId="0" applyNumberFormat="1" applyFont="1" applyBorder="1" applyAlignment="1">
      <alignment horizontal="right" vertical="center" indent="1"/>
    </xf>
    <xf numFmtId="1" fontId="5" fillId="0" borderId="3" xfId="0" applyNumberFormat="1" applyFont="1" applyBorder="1" applyAlignment="1">
      <alignment horizontal="right" vertical="center" indent="1"/>
    </xf>
    <xf numFmtId="1" fontId="5" fillId="0" borderId="14" xfId="0" applyNumberFormat="1" applyFont="1" applyBorder="1" applyAlignment="1">
      <alignment horizontal="right" vertical="center" indent="1"/>
    </xf>
    <xf numFmtId="1" fontId="7" fillId="0" borderId="8" xfId="0" applyNumberFormat="1" applyFont="1" applyBorder="1" applyAlignment="1">
      <alignment horizontal="right" vertical="center" indent="1"/>
    </xf>
    <xf numFmtId="1" fontId="7" fillId="0" borderId="12" xfId="0" applyNumberFormat="1" applyFont="1" applyBorder="1" applyAlignment="1">
      <alignment horizontal="right" vertical="center" indent="1"/>
    </xf>
    <xf numFmtId="1" fontId="7" fillId="0" borderId="0" xfId="0" applyNumberFormat="1" applyFont="1" applyAlignment="1">
      <alignment horizontal="right" vertical="center" indent="1"/>
    </xf>
    <xf numFmtId="3" fontId="7" fillId="0" borderId="7" xfId="0" applyNumberFormat="1" applyFont="1" applyBorder="1" applyAlignment="1">
      <alignment horizontal="right" vertical="center" indent="2"/>
    </xf>
    <xf numFmtId="0" fontId="5" fillId="0" borderId="9" xfId="0" applyFont="1" applyBorder="1" applyAlignment="1">
      <alignment horizontal="right" vertical="center" indent="2"/>
    </xf>
    <xf numFmtId="0" fontId="7" fillId="0" borderId="7" xfId="0" applyFont="1" applyBorder="1" applyAlignment="1">
      <alignment horizontal="right" vertical="center" indent="2"/>
    </xf>
    <xf numFmtId="1" fontId="5" fillId="0" borderId="9" xfId="0" applyNumberFormat="1" applyFont="1" applyBorder="1" applyAlignment="1">
      <alignment horizontal="right" vertical="center" indent="2"/>
    </xf>
    <xf numFmtId="1" fontId="7" fillId="0" borderId="7" xfId="0" applyNumberFormat="1" applyFont="1" applyBorder="1" applyAlignment="1">
      <alignment horizontal="right" vertical="center" indent="2"/>
    </xf>
    <xf numFmtId="1" fontId="5" fillId="0" borderId="11" xfId="0" applyNumberFormat="1" applyFont="1" applyBorder="1" applyAlignment="1">
      <alignment horizontal="right" vertical="center" indent="2"/>
    </xf>
    <xf numFmtId="1" fontId="7" fillId="0" borderId="9" xfId="0" applyNumberFormat="1" applyFont="1" applyBorder="1" applyAlignment="1">
      <alignment horizontal="right" vertical="center" indent="2"/>
    </xf>
    <xf numFmtId="168" fontId="7" fillId="0" borderId="0" xfId="3" applyNumberFormat="1" applyFont="1" applyFill="1" applyAlignment="1" applyProtection="1">
      <alignment horizontal="right" vertical="center"/>
      <protection locked="0"/>
    </xf>
    <xf numFmtId="168" fontId="7" fillId="0" borderId="2" xfId="3" applyNumberFormat="1" applyFont="1" applyFill="1" applyBorder="1" applyAlignment="1" applyProtection="1">
      <alignment horizontal="right" vertical="center"/>
      <protection locked="0"/>
    </xf>
    <xf numFmtId="168" fontId="7" fillId="0" borderId="13" xfId="3" applyNumberFormat="1" applyFont="1" applyFill="1" applyBorder="1" applyAlignment="1" applyProtection="1">
      <alignment horizontal="right" vertical="center"/>
      <protection locked="0"/>
    </xf>
    <xf numFmtId="168" fontId="5" fillId="0" borderId="0" xfId="3" applyNumberFormat="1" applyFont="1" applyFill="1" applyAlignment="1" applyProtection="1">
      <alignment horizontal="right" vertical="center"/>
      <protection locked="0"/>
    </xf>
    <xf numFmtId="168" fontId="5" fillId="0" borderId="12" xfId="3" applyNumberFormat="1" applyFont="1" applyFill="1" applyBorder="1" applyAlignment="1" applyProtection="1">
      <alignment horizontal="right" vertical="center"/>
      <protection locked="0"/>
    </xf>
    <xf numFmtId="168" fontId="5" fillId="0" borderId="0" xfId="3" applyNumberFormat="1" applyFont="1" applyFill="1" applyBorder="1" applyAlignment="1" applyProtection="1">
      <alignment horizontal="right" vertical="center"/>
      <protection locked="0"/>
    </xf>
    <xf numFmtId="3" fontId="7" fillId="0" borderId="4" xfId="0" applyNumberFormat="1" applyFont="1" applyBorder="1" applyAlignment="1">
      <alignment horizontal="center" vertical="center"/>
    </xf>
    <xf numFmtId="3" fontId="7" fillId="0" borderId="5" xfId="0" applyNumberFormat="1" applyFont="1" applyBorder="1" applyAlignment="1">
      <alignment horizontal="center" vertical="center"/>
    </xf>
    <xf numFmtId="3" fontId="7" fillId="0" borderId="1"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7" fillId="0" borderId="5" xfId="0" applyNumberFormat="1" applyFont="1" applyBorder="1" applyAlignment="1">
      <alignment horizontal="center" vertical="center"/>
    </xf>
    <xf numFmtId="0" fontId="5" fillId="0" borderId="4" xfId="0" quotePrefix="1" applyFont="1" applyBorder="1" applyAlignment="1">
      <alignment horizontal="center" vertical="center"/>
    </xf>
    <xf numFmtId="164" fontId="5" fillId="0" borderId="1"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1" fontId="5" fillId="0" borderId="4" xfId="0" quotePrefix="1" applyNumberFormat="1" applyFont="1" applyBorder="1" applyAlignment="1">
      <alignment horizontal="center" vertical="center"/>
    </xf>
    <xf numFmtId="164" fontId="5" fillId="0" borderId="5" xfId="0" quotePrefix="1" applyNumberFormat="1" applyFont="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5" fillId="0" borderId="4" xfId="0" applyFont="1" applyBorder="1" applyAlignment="1">
      <alignment horizontal="center" vertical="center"/>
    </xf>
    <xf numFmtId="49" fontId="5" fillId="0" borderId="2" xfId="0" applyNumberFormat="1" applyFont="1" applyBorder="1" applyAlignment="1">
      <alignment horizontal="center" vertical="center"/>
    </xf>
    <xf numFmtId="0" fontId="7" fillId="0" borderId="6" xfId="0" applyFont="1" applyBorder="1" applyAlignment="1">
      <alignment horizontal="left" wrapText="1"/>
    </xf>
    <xf numFmtId="0" fontId="5" fillId="0" borderId="2" xfId="0" applyFont="1" applyBorder="1" applyAlignment="1">
      <alignment horizontal="left" wrapText="1" indent="1"/>
    </xf>
    <xf numFmtId="0" fontId="5" fillId="0" borderId="12" xfId="0" applyFont="1" applyBorder="1" applyAlignment="1">
      <alignment horizontal="left" wrapText="1" indent="1"/>
    </xf>
    <xf numFmtId="0" fontId="5" fillId="0" borderId="3" xfId="0" applyFont="1" applyBorder="1" applyAlignment="1">
      <alignment horizontal="left" wrapText="1" indent="1"/>
    </xf>
    <xf numFmtId="0" fontId="7" fillId="0" borderId="3" xfId="0" applyFont="1" applyBorder="1" applyAlignment="1">
      <alignment horizontal="left" wrapText="1"/>
    </xf>
    <xf numFmtId="0" fontId="7" fillId="0" borderId="3" xfId="0" applyFont="1" applyBorder="1" applyAlignment="1">
      <alignment horizontal="left" vertical="center" wrapText="1"/>
    </xf>
    <xf numFmtId="0" fontId="5" fillId="0" borderId="1" xfId="0" quotePrefix="1" applyFont="1" applyBorder="1" applyAlignment="1">
      <alignment horizontal="center" vertical="center"/>
    </xf>
    <xf numFmtId="164" fontId="5" fillId="0" borderId="1" xfId="0" quotePrefix="1" applyNumberFormat="1" applyFont="1" applyBorder="1" applyAlignment="1">
      <alignment horizontal="center" vertical="center"/>
    </xf>
    <xf numFmtId="0" fontId="5" fillId="0" borderId="5" xfId="0" applyFont="1" applyBorder="1" applyAlignment="1">
      <alignment horizontal="center" vertical="center"/>
    </xf>
    <xf numFmtId="0" fontId="7" fillId="0" borderId="1" xfId="0" applyFont="1" applyBorder="1" applyAlignment="1">
      <alignment vertical="center"/>
    </xf>
    <xf numFmtId="49" fontId="5" fillId="0" borderId="1" xfId="0" applyNumberFormat="1" applyFont="1" applyBorder="1" applyAlignment="1">
      <alignment horizontal="center" vertical="center"/>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0" xfId="0" applyFont="1" applyAlignment="1">
      <alignment horizontal="left" wrapText="1" indent="1"/>
    </xf>
    <xf numFmtId="164" fontId="5" fillId="0" borderId="0" xfId="0" quotePrefix="1" applyNumberFormat="1" applyFont="1" applyAlignment="1">
      <alignment horizontal="center" vertical="center"/>
    </xf>
    <xf numFmtId="0" fontId="7" fillId="0" borderId="1" xfId="0" applyFont="1" applyBorder="1" applyAlignment="1">
      <alignment horizontal="left"/>
    </xf>
    <xf numFmtId="164" fontId="5" fillId="0" borderId="1" xfId="0" applyNumberFormat="1" applyFont="1" applyBorder="1"/>
    <xf numFmtId="164" fontId="7" fillId="0" borderId="1" xfId="0" applyNumberFormat="1" applyFont="1" applyBorder="1"/>
    <xf numFmtId="0" fontId="5" fillId="0" borderId="0" xfId="0" applyFont="1" applyAlignment="1">
      <alignment vertical="top" wrapText="1"/>
    </xf>
    <xf numFmtId="0" fontId="11" fillId="0" borderId="0" xfId="0" applyFont="1"/>
    <xf numFmtId="0" fontId="12" fillId="0" borderId="0" xfId="0" applyFont="1"/>
    <xf numFmtId="0" fontId="11" fillId="0" borderId="18" xfId="0" applyFont="1" applyBorder="1" applyAlignment="1">
      <alignment horizontal="center" vertical="center" wrapText="1"/>
    </xf>
    <xf numFmtId="0" fontId="12" fillId="0" borderId="19" xfId="0" applyFont="1" applyBorder="1"/>
    <xf numFmtId="3" fontId="12" fillId="0" borderId="19" xfId="0" applyNumberFormat="1" applyFont="1" applyBorder="1"/>
    <xf numFmtId="4" fontId="12" fillId="0" borderId="0" xfId="0" applyNumberFormat="1" applyFont="1"/>
    <xf numFmtId="0" fontId="7" fillId="0" borderId="17"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xf>
    <xf numFmtId="0" fontId="5" fillId="0" borderId="9" xfId="0" applyFont="1" applyBorder="1" applyAlignment="1">
      <alignment horizontal="left"/>
    </xf>
    <xf numFmtId="0" fontId="7" fillId="0" borderId="1" xfId="0" applyFont="1" applyBorder="1" applyAlignment="1">
      <alignment horizontal="center"/>
    </xf>
    <xf numFmtId="0" fontId="7" fillId="0" borderId="1" xfId="0" applyFont="1" applyBorder="1" applyAlignment="1">
      <alignment horizontal="center" vertical="center" wrapText="1"/>
    </xf>
    <xf numFmtId="0" fontId="5" fillId="0" borderId="0" xfId="0" applyFont="1" applyAlignment="1">
      <alignment horizontal="center"/>
    </xf>
    <xf numFmtId="0" fontId="5" fillId="0" borderId="13" xfId="0" applyFont="1" applyBorder="1" applyAlignment="1">
      <alignment horizontal="left"/>
    </xf>
    <xf numFmtId="0" fontId="12" fillId="0" borderId="0" xfId="0" applyFont="1" applyAlignment="1">
      <alignment horizontal="left" vertical="top" wrapText="1"/>
    </xf>
    <xf numFmtId="0" fontId="12" fillId="0" borderId="0" xfId="0" applyFont="1" applyBorder="1"/>
    <xf numFmtId="4" fontId="12" fillId="0" borderId="0" xfId="0" applyNumberFormat="1" applyFont="1" applyBorder="1"/>
  </cellXfs>
  <cellStyles count="4">
    <cellStyle name="Milliers" xfId="3" builtinId="3"/>
    <cellStyle name="Normal" xfId="0" builtinId="0"/>
    <cellStyle name="Normal 2" xfId="1" xr:uid="{00000000-0005-0000-0000-000002000000}"/>
    <cellStyle name="Pourcentage 2" xfId="2" xr:uid="{00000000-0005-0000-0000-000003000000}"/>
  </cellStyles>
  <dxfs count="0"/>
  <tableStyles count="0" defaultTableStyle="TableStyleMedium2" defaultPivotStyle="PivotStyleLight16"/>
  <colors>
    <mruColors>
      <color rgb="FF595959"/>
      <color rgb="FF18A8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Papi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
  <sheetViews>
    <sheetView showGridLines="0" tabSelected="1" zoomScaleNormal="100" workbookViewId="0">
      <selection activeCell="O7" sqref="O7"/>
    </sheetView>
  </sheetViews>
  <sheetFormatPr baseColWidth="10" defaultColWidth="11.453125" defaultRowHeight="15" customHeight="1" x14ac:dyDescent="0.25"/>
  <cols>
    <col min="1" max="1" width="3.453125" style="1" customWidth="1"/>
    <col min="2" max="2" width="11.453125" style="1"/>
    <col min="3" max="7" width="11.1796875" style="1" customWidth="1"/>
    <col min="8" max="16384" width="11.453125" style="1"/>
  </cols>
  <sheetData>
    <row r="1" spans="2:13" ht="12" customHeight="1" x14ac:dyDescent="0.25">
      <c r="B1" s="175" t="s">
        <v>171</v>
      </c>
      <c r="C1" s="175"/>
      <c r="D1" s="175"/>
      <c r="E1" s="175"/>
      <c r="F1" s="175"/>
      <c r="G1" s="175"/>
      <c r="H1" s="175"/>
      <c r="I1" s="175"/>
      <c r="J1" s="175"/>
      <c r="K1" s="175"/>
      <c r="L1" s="175"/>
      <c r="M1" s="4"/>
    </row>
    <row r="2" spans="2:13" ht="15" customHeight="1" x14ac:dyDescent="0.25">
      <c r="G2" s="5" t="s">
        <v>167</v>
      </c>
    </row>
    <row r="3" spans="2:13" ht="15" customHeight="1" x14ac:dyDescent="0.25">
      <c r="B3" s="2"/>
      <c r="C3" s="172" t="s">
        <v>0</v>
      </c>
      <c r="D3" s="173"/>
      <c r="E3" s="173"/>
      <c r="F3" s="173"/>
      <c r="G3" s="174"/>
    </row>
    <row r="4" spans="2:13" ht="48.75" customHeight="1" x14ac:dyDescent="0.25">
      <c r="B4" s="6" t="s">
        <v>46</v>
      </c>
      <c r="C4" s="7" t="s">
        <v>39</v>
      </c>
      <c r="D4" s="8" t="s">
        <v>35</v>
      </c>
      <c r="E4" s="7" t="s">
        <v>36</v>
      </c>
      <c r="F4" s="8" t="s">
        <v>37</v>
      </c>
      <c r="G4" s="9" t="s">
        <v>38</v>
      </c>
    </row>
    <row r="5" spans="2:13" ht="15" customHeight="1" x14ac:dyDescent="0.25">
      <c r="B5" s="10">
        <v>0</v>
      </c>
      <c r="C5" s="11">
        <v>291</v>
      </c>
      <c r="D5" s="12">
        <v>354</v>
      </c>
      <c r="E5" s="13">
        <v>408</v>
      </c>
      <c r="F5" s="13">
        <v>471</v>
      </c>
      <c r="G5" s="13">
        <v>534</v>
      </c>
    </row>
    <row r="6" spans="2:13" ht="15" customHeight="1" x14ac:dyDescent="0.25">
      <c r="B6" s="14">
        <v>50</v>
      </c>
      <c r="C6" s="15">
        <v>291</v>
      </c>
      <c r="D6" s="16">
        <v>354</v>
      </c>
      <c r="E6" s="17">
        <v>408</v>
      </c>
      <c r="F6" s="17">
        <v>471</v>
      </c>
      <c r="G6" s="17">
        <v>534</v>
      </c>
      <c r="H6" s="3"/>
    </row>
    <row r="7" spans="2:13" ht="15" customHeight="1" x14ac:dyDescent="0.25">
      <c r="B7" s="14">
        <v>100</v>
      </c>
      <c r="C7" s="15">
        <v>291</v>
      </c>
      <c r="D7" s="16">
        <v>354</v>
      </c>
      <c r="E7" s="17">
        <v>408</v>
      </c>
      <c r="F7" s="17">
        <v>471</v>
      </c>
      <c r="G7" s="17">
        <v>534</v>
      </c>
      <c r="H7" s="3"/>
    </row>
    <row r="8" spans="2:13" ht="15" customHeight="1" x14ac:dyDescent="0.25">
      <c r="B8" s="14">
        <v>150</v>
      </c>
      <c r="C8" s="15">
        <v>291</v>
      </c>
      <c r="D8" s="16">
        <v>354</v>
      </c>
      <c r="E8" s="17">
        <v>408</v>
      </c>
      <c r="F8" s="17">
        <v>471</v>
      </c>
      <c r="G8" s="17">
        <v>534</v>
      </c>
      <c r="H8" s="3"/>
    </row>
    <row r="9" spans="2:13" ht="15" customHeight="1" x14ac:dyDescent="0.25">
      <c r="B9" s="14">
        <v>200</v>
      </c>
      <c r="C9" s="15">
        <v>291</v>
      </c>
      <c r="D9" s="16">
        <v>354</v>
      </c>
      <c r="E9" s="17">
        <v>408</v>
      </c>
      <c r="F9" s="17">
        <v>471</v>
      </c>
      <c r="G9" s="17">
        <v>534</v>
      </c>
      <c r="H9" s="3"/>
    </row>
    <row r="10" spans="2:13" ht="15" customHeight="1" x14ac:dyDescent="0.25">
      <c r="B10" s="14">
        <v>250</v>
      </c>
      <c r="C10" s="15">
        <v>291</v>
      </c>
      <c r="D10" s="16">
        <v>354</v>
      </c>
      <c r="E10" s="17">
        <v>408</v>
      </c>
      <c r="F10" s="17">
        <v>471</v>
      </c>
      <c r="G10" s="17">
        <v>534</v>
      </c>
      <c r="H10" s="3"/>
    </row>
    <row r="11" spans="2:13" ht="15" customHeight="1" x14ac:dyDescent="0.25">
      <c r="B11" s="14">
        <v>300</v>
      </c>
      <c r="C11" s="15">
        <v>291</v>
      </c>
      <c r="D11" s="16">
        <v>354</v>
      </c>
      <c r="E11" s="17">
        <v>408</v>
      </c>
      <c r="F11" s="17">
        <v>471</v>
      </c>
      <c r="G11" s="17">
        <v>534</v>
      </c>
      <c r="H11" s="3"/>
    </row>
    <row r="12" spans="2:13" ht="15" customHeight="1" x14ac:dyDescent="0.25">
      <c r="B12" s="14">
        <v>350</v>
      </c>
      <c r="C12" s="15">
        <v>291</v>
      </c>
      <c r="D12" s="16">
        <v>354</v>
      </c>
      <c r="E12" s="17">
        <v>408</v>
      </c>
      <c r="F12" s="17">
        <v>471</v>
      </c>
      <c r="G12" s="17">
        <v>534</v>
      </c>
      <c r="H12" s="3"/>
    </row>
    <row r="13" spans="2:13" ht="15" customHeight="1" x14ac:dyDescent="0.25">
      <c r="B13" s="14">
        <v>400</v>
      </c>
      <c r="C13" s="15">
        <v>291</v>
      </c>
      <c r="D13" s="16">
        <v>354</v>
      </c>
      <c r="E13" s="17">
        <v>408</v>
      </c>
      <c r="F13" s="17">
        <v>471</v>
      </c>
      <c r="G13" s="17">
        <v>534</v>
      </c>
      <c r="H13" s="3"/>
    </row>
    <row r="14" spans="2:13" ht="14.25" customHeight="1" x14ac:dyDescent="0.25">
      <c r="B14" s="14">
        <v>450</v>
      </c>
      <c r="C14" s="15">
        <v>285</v>
      </c>
      <c r="D14" s="16">
        <v>354</v>
      </c>
      <c r="E14" s="17">
        <v>408</v>
      </c>
      <c r="F14" s="17">
        <v>471</v>
      </c>
      <c r="G14" s="17">
        <v>534</v>
      </c>
      <c r="H14" s="3"/>
    </row>
    <row r="15" spans="2:13" ht="15" customHeight="1" x14ac:dyDescent="0.25">
      <c r="B15" s="14">
        <v>500</v>
      </c>
      <c r="C15" s="15">
        <v>266</v>
      </c>
      <c r="D15" s="16">
        <v>354</v>
      </c>
      <c r="E15" s="17">
        <v>408</v>
      </c>
      <c r="F15" s="17">
        <v>471</v>
      </c>
      <c r="G15" s="17">
        <v>534</v>
      </c>
      <c r="H15" s="3"/>
    </row>
    <row r="16" spans="2:13" ht="15" customHeight="1" x14ac:dyDescent="0.25">
      <c r="B16" s="14">
        <v>550</v>
      </c>
      <c r="C16" s="15">
        <v>247</v>
      </c>
      <c r="D16" s="16">
        <v>354</v>
      </c>
      <c r="E16" s="17">
        <v>408</v>
      </c>
      <c r="F16" s="17">
        <v>471</v>
      </c>
      <c r="G16" s="17">
        <v>534</v>
      </c>
      <c r="H16" s="3"/>
    </row>
    <row r="17" spans="2:8" ht="15" customHeight="1" x14ac:dyDescent="0.25">
      <c r="B17" s="14">
        <v>600</v>
      </c>
      <c r="C17" s="15">
        <v>229</v>
      </c>
      <c r="D17" s="16">
        <v>354</v>
      </c>
      <c r="E17" s="17">
        <v>408</v>
      </c>
      <c r="F17" s="17">
        <v>471</v>
      </c>
      <c r="G17" s="17">
        <v>534</v>
      </c>
      <c r="H17" s="3"/>
    </row>
    <row r="18" spans="2:8" ht="15" customHeight="1" x14ac:dyDescent="0.25">
      <c r="B18" s="14">
        <v>650</v>
      </c>
      <c r="C18" s="15">
        <v>210</v>
      </c>
      <c r="D18" s="16">
        <v>341</v>
      </c>
      <c r="E18" s="17">
        <v>408</v>
      </c>
      <c r="F18" s="17">
        <v>471</v>
      </c>
      <c r="G18" s="17">
        <v>534</v>
      </c>
      <c r="H18" s="3"/>
    </row>
    <row r="19" spans="2:8" ht="15" customHeight="1" x14ac:dyDescent="0.25">
      <c r="B19" s="14">
        <v>700</v>
      </c>
      <c r="C19" s="15">
        <v>191</v>
      </c>
      <c r="D19" s="16">
        <v>320</v>
      </c>
      <c r="E19" s="17">
        <v>408</v>
      </c>
      <c r="F19" s="17">
        <v>471</v>
      </c>
      <c r="G19" s="17">
        <v>534</v>
      </c>
      <c r="H19" s="3"/>
    </row>
    <row r="20" spans="2:8" ht="15" customHeight="1" x14ac:dyDescent="0.25">
      <c r="B20" s="14">
        <v>750</v>
      </c>
      <c r="C20" s="15">
        <v>173</v>
      </c>
      <c r="D20" s="16">
        <v>300</v>
      </c>
      <c r="E20" s="17">
        <v>404</v>
      </c>
      <c r="F20" s="17">
        <v>471</v>
      </c>
      <c r="G20" s="17">
        <v>534</v>
      </c>
      <c r="H20" s="3"/>
    </row>
    <row r="21" spans="2:8" ht="15" customHeight="1" x14ac:dyDescent="0.25">
      <c r="B21" s="14">
        <v>800</v>
      </c>
      <c r="C21" s="15">
        <v>154</v>
      </c>
      <c r="D21" s="16">
        <v>279</v>
      </c>
      <c r="E21" s="17">
        <v>386</v>
      </c>
      <c r="F21" s="17">
        <v>457</v>
      </c>
      <c r="G21" s="17">
        <v>529</v>
      </c>
    </row>
    <row r="22" spans="2:8" ht="15" customHeight="1" x14ac:dyDescent="0.25">
      <c r="B22" s="14">
        <v>850</v>
      </c>
      <c r="C22" s="15">
        <v>135</v>
      </c>
      <c r="D22" s="16">
        <v>258</v>
      </c>
      <c r="E22" s="17">
        <v>368</v>
      </c>
      <c r="F22" s="17">
        <v>441</v>
      </c>
      <c r="G22" s="17">
        <v>516</v>
      </c>
    </row>
    <row r="23" spans="2:8" ht="15" customHeight="1" x14ac:dyDescent="0.25">
      <c r="B23" s="14">
        <v>900</v>
      </c>
      <c r="C23" s="15">
        <v>116</v>
      </c>
      <c r="D23" s="16">
        <v>238</v>
      </c>
      <c r="E23" s="17">
        <v>350</v>
      </c>
      <c r="F23" s="17">
        <v>425</v>
      </c>
      <c r="G23" s="17">
        <v>502</v>
      </c>
    </row>
    <row r="24" spans="2:8" ht="15" customHeight="1" x14ac:dyDescent="0.25">
      <c r="B24" s="14">
        <v>950</v>
      </c>
      <c r="C24" s="15">
        <v>98</v>
      </c>
      <c r="D24" s="16">
        <v>217</v>
      </c>
      <c r="E24" s="17">
        <v>332</v>
      </c>
      <c r="F24" s="17">
        <v>409</v>
      </c>
      <c r="G24" s="17">
        <v>488</v>
      </c>
    </row>
    <row r="25" spans="2:8" ht="15" customHeight="1" x14ac:dyDescent="0.25">
      <c r="B25" s="14">
        <v>1000</v>
      </c>
      <c r="C25" s="15">
        <v>79</v>
      </c>
      <c r="D25" s="16">
        <v>196</v>
      </c>
      <c r="E25" s="17">
        <v>315</v>
      </c>
      <c r="F25" s="17">
        <v>393</v>
      </c>
      <c r="G25" s="17">
        <v>474</v>
      </c>
    </row>
    <row r="26" spans="2:8" ht="15" customHeight="1" x14ac:dyDescent="0.25">
      <c r="B26" s="14">
        <v>1050</v>
      </c>
      <c r="C26" s="15">
        <v>60</v>
      </c>
      <c r="D26" s="16">
        <v>176</v>
      </c>
      <c r="E26" s="17">
        <v>297</v>
      </c>
      <c r="F26" s="17">
        <v>377</v>
      </c>
      <c r="G26" s="17">
        <v>460</v>
      </c>
    </row>
    <row r="27" spans="2:8" ht="15" customHeight="1" x14ac:dyDescent="0.25">
      <c r="B27" s="14">
        <v>1100</v>
      </c>
      <c r="C27" s="15">
        <v>42</v>
      </c>
      <c r="D27" s="16">
        <v>155</v>
      </c>
      <c r="E27" s="17">
        <v>279</v>
      </c>
      <c r="F27" s="17">
        <v>361</v>
      </c>
      <c r="G27" s="17">
        <v>447</v>
      </c>
    </row>
    <row r="28" spans="2:8" ht="15" customHeight="1" x14ac:dyDescent="0.25">
      <c r="B28" s="14">
        <v>1150</v>
      </c>
      <c r="C28" s="15">
        <v>23</v>
      </c>
      <c r="D28" s="16">
        <v>135</v>
      </c>
      <c r="E28" s="17">
        <v>261</v>
      </c>
      <c r="F28" s="17">
        <v>345</v>
      </c>
      <c r="G28" s="17">
        <v>433</v>
      </c>
    </row>
    <row r="29" spans="2:8" ht="15" customHeight="1" x14ac:dyDescent="0.25">
      <c r="B29" s="14">
        <v>1200</v>
      </c>
      <c r="C29" s="15">
        <v>0</v>
      </c>
      <c r="D29" s="16">
        <v>114</v>
      </c>
      <c r="E29" s="17">
        <v>243</v>
      </c>
      <c r="F29" s="17">
        <v>328</v>
      </c>
      <c r="G29" s="17">
        <v>419</v>
      </c>
    </row>
    <row r="30" spans="2:8" ht="15" customHeight="1" x14ac:dyDescent="0.25">
      <c r="B30" s="14">
        <v>1250</v>
      </c>
      <c r="C30" s="15">
        <v>0</v>
      </c>
      <c r="D30" s="16">
        <v>93</v>
      </c>
      <c r="E30" s="17">
        <v>225</v>
      </c>
      <c r="F30" s="17">
        <v>312</v>
      </c>
      <c r="G30" s="17">
        <v>405</v>
      </c>
    </row>
    <row r="31" spans="2:8" ht="15" customHeight="1" x14ac:dyDescent="0.25">
      <c r="B31" s="14">
        <v>1300</v>
      </c>
      <c r="C31" s="15">
        <v>0</v>
      </c>
      <c r="D31" s="16">
        <v>73</v>
      </c>
      <c r="E31" s="17">
        <v>207</v>
      </c>
      <c r="F31" s="17">
        <v>296</v>
      </c>
      <c r="G31" s="17">
        <v>391</v>
      </c>
    </row>
    <row r="32" spans="2:8" ht="15" customHeight="1" x14ac:dyDescent="0.25">
      <c r="B32" s="14">
        <v>1350</v>
      </c>
      <c r="C32" s="15">
        <v>0</v>
      </c>
      <c r="D32" s="16">
        <v>52</v>
      </c>
      <c r="E32" s="17">
        <v>189</v>
      </c>
      <c r="F32" s="17">
        <v>280</v>
      </c>
      <c r="G32" s="17">
        <v>377</v>
      </c>
    </row>
    <row r="33" spans="2:7" ht="15" customHeight="1" x14ac:dyDescent="0.25">
      <c r="B33" s="14">
        <v>1400</v>
      </c>
      <c r="C33" s="15">
        <v>0</v>
      </c>
      <c r="D33" s="16">
        <v>31</v>
      </c>
      <c r="E33" s="17">
        <v>171</v>
      </c>
      <c r="F33" s="17">
        <v>264</v>
      </c>
      <c r="G33" s="17">
        <v>364</v>
      </c>
    </row>
    <row r="34" spans="2:7" ht="15" customHeight="1" x14ac:dyDescent="0.25">
      <c r="B34" s="14">
        <v>1450</v>
      </c>
      <c r="C34" s="15">
        <v>0</v>
      </c>
      <c r="D34" s="16">
        <v>11</v>
      </c>
      <c r="E34" s="17">
        <v>153</v>
      </c>
      <c r="F34" s="17">
        <v>248</v>
      </c>
      <c r="G34" s="17">
        <v>350</v>
      </c>
    </row>
    <row r="35" spans="2:7" ht="15" customHeight="1" x14ac:dyDescent="0.25">
      <c r="B35" s="14">
        <v>1500</v>
      </c>
      <c r="C35" s="15">
        <v>0</v>
      </c>
      <c r="D35" s="16">
        <v>0</v>
      </c>
      <c r="E35" s="17">
        <v>135</v>
      </c>
      <c r="F35" s="17">
        <v>232</v>
      </c>
      <c r="G35" s="17">
        <v>336</v>
      </c>
    </row>
    <row r="36" spans="2:7" ht="15" customHeight="1" x14ac:dyDescent="0.25">
      <c r="B36" s="14">
        <v>1550</v>
      </c>
      <c r="C36" s="15">
        <v>0</v>
      </c>
      <c r="D36" s="16">
        <v>0</v>
      </c>
      <c r="E36" s="17">
        <v>117</v>
      </c>
      <c r="F36" s="17">
        <v>216</v>
      </c>
      <c r="G36" s="17">
        <v>322</v>
      </c>
    </row>
    <row r="37" spans="2:7" ht="15" customHeight="1" x14ac:dyDescent="0.25">
      <c r="B37" s="14">
        <v>1600</v>
      </c>
      <c r="C37" s="15">
        <v>0</v>
      </c>
      <c r="D37" s="16">
        <v>0</v>
      </c>
      <c r="E37" s="17">
        <v>99</v>
      </c>
      <c r="F37" s="17">
        <v>200</v>
      </c>
      <c r="G37" s="17">
        <v>308</v>
      </c>
    </row>
    <row r="38" spans="2:7" ht="15" customHeight="1" x14ac:dyDescent="0.25">
      <c r="B38" s="14">
        <v>1650</v>
      </c>
      <c r="C38" s="15">
        <v>0</v>
      </c>
      <c r="D38" s="16">
        <v>0</v>
      </c>
      <c r="E38" s="17">
        <v>81</v>
      </c>
      <c r="F38" s="17">
        <v>184</v>
      </c>
      <c r="G38" s="17">
        <v>295</v>
      </c>
    </row>
    <row r="39" spans="2:7" ht="15" customHeight="1" x14ac:dyDescent="0.25">
      <c r="B39" s="14">
        <v>1700</v>
      </c>
      <c r="C39" s="15">
        <v>0</v>
      </c>
      <c r="D39" s="16">
        <v>0</v>
      </c>
      <c r="E39" s="17">
        <v>63</v>
      </c>
      <c r="F39" s="17">
        <v>168</v>
      </c>
      <c r="G39" s="17">
        <v>281</v>
      </c>
    </row>
    <row r="40" spans="2:7" ht="15" customHeight="1" x14ac:dyDescent="0.25">
      <c r="B40" s="14">
        <v>1750</v>
      </c>
      <c r="C40" s="15">
        <v>0</v>
      </c>
      <c r="D40" s="16">
        <v>0</v>
      </c>
      <c r="E40" s="17">
        <v>45</v>
      </c>
      <c r="F40" s="17">
        <v>152</v>
      </c>
      <c r="G40" s="17">
        <v>267</v>
      </c>
    </row>
    <row r="41" spans="2:7" ht="15" customHeight="1" x14ac:dyDescent="0.25">
      <c r="B41" s="14">
        <v>1800</v>
      </c>
      <c r="C41" s="15">
        <v>0</v>
      </c>
      <c r="D41" s="16">
        <v>0</v>
      </c>
      <c r="E41" s="17">
        <v>27</v>
      </c>
      <c r="F41" s="17">
        <v>136</v>
      </c>
      <c r="G41" s="17">
        <v>253</v>
      </c>
    </row>
    <row r="42" spans="2:7" ht="15" customHeight="1" x14ac:dyDescent="0.25">
      <c r="B42" s="14">
        <v>1850</v>
      </c>
      <c r="C42" s="15">
        <v>0</v>
      </c>
      <c r="D42" s="16">
        <v>0</v>
      </c>
      <c r="E42" s="17">
        <v>10</v>
      </c>
      <c r="F42" s="17">
        <v>120</v>
      </c>
      <c r="G42" s="17">
        <v>239</v>
      </c>
    </row>
    <row r="43" spans="2:7" ht="15" customHeight="1" x14ac:dyDescent="0.25">
      <c r="B43" s="14">
        <v>1900</v>
      </c>
      <c r="C43" s="15">
        <v>0</v>
      </c>
      <c r="D43" s="16">
        <v>0</v>
      </c>
      <c r="E43" s="17">
        <v>0</v>
      </c>
      <c r="F43" s="17">
        <v>104</v>
      </c>
      <c r="G43" s="17">
        <v>225</v>
      </c>
    </row>
    <row r="44" spans="2:7" ht="15" customHeight="1" x14ac:dyDescent="0.25">
      <c r="B44" s="14">
        <v>1950</v>
      </c>
      <c r="C44" s="15">
        <v>0</v>
      </c>
      <c r="D44" s="16">
        <v>0</v>
      </c>
      <c r="E44" s="17">
        <v>0</v>
      </c>
      <c r="F44" s="17">
        <v>88</v>
      </c>
      <c r="G44" s="17">
        <v>212</v>
      </c>
    </row>
    <row r="45" spans="2:7" ht="15" customHeight="1" x14ac:dyDescent="0.25">
      <c r="B45" s="14">
        <v>2000</v>
      </c>
      <c r="C45" s="15">
        <v>0</v>
      </c>
      <c r="D45" s="16">
        <v>0</v>
      </c>
      <c r="E45" s="17">
        <v>0</v>
      </c>
      <c r="F45" s="17">
        <v>72</v>
      </c>
      <c r="G45" s="17">
        <v>198</v>
      </c>
    </row>
    <row r="46" spans="2:7" ht="15" customHeight="1" x14ac:dyDescent="0.25">
      <c r="B46" s="14">
        <v>2050</v>
      </c>
      <c r="C46" s="15">
        <v>0</v>
      </c>
      <c r="D46" s="16">
        <v>0</v>
      </c>
      <c r="E46" s="17">
        <v>0</v>
      </c>
      <c r="F46" s="17">
        <v>56</v>
      </c>
      <c r="G46" s="17">
        <v>184</v>
      </c>
    </row>
    <row r="47" spans="2:7" ht="15" customHeight="1" x14ac:dyDescent="0.25">
      <c r="B47" s="14">
        <v>2100</v>
      </c>
      <c r="C47" s="15">
        <v>0</v>
      </c>
      <c r="D47" s="16">
        <v>0</v>
      </c>
      <c r="E47" s="17">
        <v>0</v>
      </c>
      <c r="F47" s="17">
        <v>40</v>
      </c>
      <c r="G47" s="17">
        <v>170</v>
      </c>
    </row>
    <row r="48" spans="2:7" ht="15" customHeight="1" x14ac:dyDescent="0.25">
      <c r="B48" s="14">
        <v>2150</v>
      </c>
      <c r="C48" s="15">
        <v>0</v>
      </c>
      <c r="D48" s="16">
        <v>0</v>
      </c>
      <c r="E48" s="17">
        <v>0</v>
      </c>
      <c r="F48" s="17">
        <v>24</v>
      </c>
      <c r="G48" s="17">
        <v>156</v>
      </c>
    </row>
    <row r="49" spans="1:13" ht="15" customHeight="1" x14ac:dyDescent="0.25">
      <c r="B49" s="14">
        <v>2200</v>
      </c>
      <c r="C49" s="15">
        <v>0</v>
      </c>
      <c r="D49" s="16">
        <v>0</v>
      </c>
      <c r="E49" s="17">
        <v>0</v>
      </c>
      <c r="F49" s="17">
        <v>0</v>
      </c>
      <c r="G49" s="17">
        <v>143</v>
      </c>
    </row>
    <row r="50" spans="1:13" ht="15" customHeight="1" x14ac:dyDescent="0.25">
      <c r="B50" s="14">
        <v>2250</v>
      </c>
      <c r="C50" s="15">
        <v>0</v>
      </c>
      <c r="D50" s="16">
        <v>0</v>
      </c>
      <c r="E50" s="17">
        <v>0</v>
      </c>
      <c r="F50" s="17">
        <v>0</v>
      </c>
      <c r="G50" s="17">
        <v>129</v>
      </c>
    </row>
    <row r="51" spans="1:13" ht="15" customHeight="1" x14ac:dyDescent="0.25">
      <c r="B51" s="14">
        <v>2300</v>
      </c>
      <c r="C51" s="15">
        <v>0</v>
      </c>
      <c r="D51" s="16">
        <v>0</v>
      </c>
      <c r="E51" s="17">
        <v>0</v>
      </c>
      <c r="F51" s="17">
        <v>0</v>
      </c>
      <c r="G51" s="17">
        <v>115</v>
      </c>
    </row>
    <row r="52" spans="1:13" ht="15" customHeight="1" x14ac:dyDescent="0.25">
      <c r="B52" s="14">
        <v>2350</v>
      </c>
      <c r="C52" s="15">
        <v>0</v>
      </c>
      <c r="D52" s="16">
        <v>0</v>
      </c>
      <c r="E52" s="17">
        <v>0</v>
      </c>
      <c r="F52" s="17">
        <v>0</v>
      </c>
      <c r="G52" s="17">
        <v>101</v>
      </c>
    </row>
    <row r="53" spans="1:13" ht="15" customHeight="1" x14ac:dyDescent="0.25">
      <c r="B53" s="14">
        <v>2400</v>
      </c>
      <c r="C53" s="15">
        <v>0</v>
      </c>
      <c r="D53" s="16">
        <v>0</v>
      </c>
      <c r="E53" s="17">
        <v>0</v>
      </c>
      <c r="F53" s="17">
        <v>0</v>
      </c>
      <c r="G53" s="17">
        <v>87</v>
      </c>
    </row>
    <row r="54" spans="1:13" ht="15" customHeight="1" x14ac:dyDescent="0.25">
      <c r="B54" s="14">
        <v>2450</v>
      </c>
      <c r="C54" s="15">
        <v>0</v>
      </c>
      <c r="D54" s="16">
        <v>0</v>
      </c>
      <c r="E54" s="17">
        <v>0</v>
      </c>
      <c r="F54" s="17">
        <v>0</v>
      </c>
      <c r="G54" s="17">
        <v>73</v>
      </c>
    </row>
    <row r="55" spans="1:13" ht="15" customHeight="1" x14ac:dyDescent="0.25">
      <c r="B55" s="14">
        <v>2500</v>
      </c>
      <c r="C55" s="15">
        <v>0</v>
      </c>
      <c r="D55" s="16">
        <v>0</v>
      </c>
      <c r="E55" s="17">
        <v>0</v>
      </c>
      <c r="F55" s="17">
        <v>0</v>
      </c>
      <c r="G55" s="17">
        <v>60</v>
      </c>
    </row>
    <row r="56" spans="1:13" ht="15" customHeight="1" x14ac:dyDescent="0.25">
      <c r="B56" s="14">
        <v>2550</v>
      </c>
      <c r="C56" s="15">
        <v>0</v>
      </c>
      <c r="D56" s="16">
        <v>0</v>
      </c>
      <c r="E56" s="17">
        <v>0</v>
      </c>
      <c r="F56" s="17">
        <v>0</v>
      </c>
      <c r="G56" s="17">
        <v>46</v>
      </c>
    </row>
    <row r="57" spans="1:13" ht="15" customHeight="1" x14ac:dyDescent="0.25">
      <c r="B57" s="14">
        <v>2600</v>
      </c>
      <c r="C57" s="15">
        <v>0</v>
      </c>
      <c r="D57" s="16">
        <v>0</v>
      </c>
      <c r="E57" s="17">
        <v>0</v>
      </c>
      <c r="F57" s="17">
        <v>0</v>
      </c>
      <c r="G57" s="17">
        <v>32</v>
      </c>
    </row>
    <row r="58" spans="1:13" ht="15" customHeight="1" x14ac:dyDescent="0.25">
      <c r="B58" s="14">
        <v>2650</v>
      </c>
      <c r="C58" s="15">
        <v>0</v>
      </c>
      <c r="D58" s="16">
        <v>0</v>
      </c>
      <c r="E58" s="17">
        <v>0</v>
      </c>
      <c r="F58" s="17">
        <v>0</v>
      </c>
      <c r="G58" s="17">
        <v>18</v>
      </c>
    </row>
    <row r="59" spans="1:13" ht="15" customHeight="1" x14ac:dyDescent="0.25">
      <c r="B59" s="18">
        <v>2700</v>
      </c>
      <c r="C59" s="19">
        <v>0</v>
      </c>
      <c r="D59" s="20">
        <v>0</v>
      </c>
      <c r="E59" s="21">
        <v>0</v>
      </c>
      <c r="F59" s="21">
        <v>0</v>
      </c>
      <c r="G59" s="21">
        <v>0</v>
      </c>
    </row>
    <row r="60" spans="1:13" ht="10.5" x14ac:dyDescent="0.25"/>
    <row r="61" spans="1:13" ht="15" customHeight="1" x14ac:dyDescent="0.25">
      <c r="A61" s="22"/>
      <c r="B61" s="175" t="s">
        <v>201</v>
      </c>
      <c r="C61" s="175"/>
      <c r="D61" s="175"/>
      <c r="E61" s="175"/>
      <c r="F61" s="175"/>
      <c r="G61" s="175"/>
      <c r="H61" s="22"/>
      <c r="I61" s="22"/>
      <c r="J61" s="22"/>
      <c r="K61" s="22"/>
      <c r="L61" s="22"/>
      <c r="M61" s="22"/>
    </row>
    <row r="62" spans="1:13" ht="15" customHeight="1" x14ac:dyDescent="0.25">
      <c r="A62" s="22"/>
      <c r="B62" s="175"/>
      <c r="C62" s="175"/>
      <c r="D62" s="175"/>
      <c r="E62" s="175"/>
      <c r="F62" s="175"/>
      <c r="G62" s="175"/>
      <c r="H62" s="22"/>
      <c r="I62" s="22"/>
      <c r="J62" s="22"/>
      <c r="K62" s="22"/>
      <c r="L62" s="22"/>
      <c r="M62" s="22"/>
    </row>
    <row r="63" spans="1:13" ht="15" customHeight="1" x14ac:dyDescent="0.25">
      <c r="A63" s="22"/>
      <c r="B63" s="175"/>
      <c r="C63" s="175"/>
      <c r="D63" s="175"/>
      <c r="E63" s="175"/>
      <c r="F63" s="175"/>
      <c r="G63" s="175"/>
      <c r="H63" s="22"/>
      <c r="I63" s="22"/>
      <c r="J63" s="22"/>
      <c r="K63" s="22"/>
      <c r="L63" s="22"/>
      <c r="M63" s="22"/>
    </row>
    <row r="64" spans="1:13" ht="15" customHeight="1" x14ac:dyDescent="0.25">
      <c r="A64" s="22"/>
      <c r="B64" s="175"/>
      <c r="C64" s="175"/>
      <c r="D64" s="175"/>
      <c r="E64" s="175"/>
      <c r="F64" s="175"/>
      <c r="G64" s="175"/>
      <c r="H64" s="22"/>
      <c r="I64" s="22"/>
      <c r="J64" s="22"/>
      <c r="K64" s="22"/>
      <c r="L64" s="22"/>
      <c r="M64" s="22"/>
    </row>
    <row r="65" spans="1:13" ht="15" customHeight="1" x14ac:dyDescent="0.25">
      <c r="A65" s="22"/>
      <c r="B65" s="175"/>
      <c r="C65" s="175"/>
      <c r="D65" s="175"/>
      <c r="E65" s="175"/>
      <c r="F65" s="175"/>
      <c r="G65" s="175"/>
      <c r="H65" s="22"/>
      <c r="I65" s="22"/>
      <c r="J65" s="22"/>
      <c r="K65" s="22"/>
      <c r="L65" s="22"/>
      <c r="M65" s="22"/>
    </row>
    <row r="66" spans="1:13" ht="15" customHeight="1" x14ac:dyDescent="0.25">
      <c r="A66" s="22"/>
      <c r="B66" s="175"/>
      <c r="C66" s="175"/>
      <c r="D66" s="175"/>
      <c r="E66" s="175"/>
      <c r="F66" s="175"/>
      <c r="G66" s="175"/>
      <c r="H66" s="22"/>
      <c r="I66" s="22"/>
      <c r="J66" s="22"/>
      <c r="K66" s="22"/>
      <c r="L66" s="22"/>
      <c r="M66" s="22"/>
    </row>
    <row r="67" spans="1:13" ht="15" customHeight="1" x14ac:dyDescent="0.25">
      <c r="A67" s="22"/>
      <c r="B67" s="175"/>
      <c r="C67" s="175"/>
      <c r="D67" s="175"/>
      <c r="E67" s="175"/>
      <c r="F67" s="175"/>
      <c r="G67" s="175"/>
      <c r="H67" s="22"/>
      <c r="I67" s="22"/>
      <c r="J67" s="22"/>
      <c r="K67" s="22"/>
      <c r="L67" s="22"/>
      <c r="M67" s="22"/>
    </row>
  </sheetData>
  <mergeCells count="3">
    <mergeCell ref="C3:G3"/>
    <mergeCell ref="B61:G67"/>
    <mergeCell ref="B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0"/>
  <sheetViews>
    <sheetView showGridLines="0" zoomScaleNormal="100" workbookViewId="0">
      <selection activeCell="M10" sqref="M10"/>
    </sheetView>
  </sheetViews>
  <sheetFormatPr baseColWidth="10" defaultColWidth="10.81640625" defaultRowHeight="10.5" x14ac:dyDescent="0.25"/>
  <cols>
    <col min="1" max="1" width="3.453125" style="1" customWidth="1"/>
    <col min="2" max="2" width="33.453125" style="1" customWidth="1"/>
    <col min="3" max="9" width="11.1796875" style="1" customWidth="1"/>
    <col min="10" max="10" width="10.81640625" style="1" bestFit="1" customWidth="1"/>
    <col min="11" max="16384" width="10.81640625" style="1"/>
  </cols>
  <sheetData>
    <row r="1" spans="2:10" x14ac:dyDescent="0.25">
      <c r="B1" s="23" t="s">
        <v>55</v>
      </c>
      <c r="C1" s="24"/>
      <c r="D1" s="24"/>
      <c r="E1" s="24"/>
      <c r="F1" s="24"/>
    </row>
    <row r="2" spans="2:10" x14ac:dyDescent="0.25">
      <c r="B2" s="23"/>
      <c r="C2" s="24"/>
      <c r="D2" s="24"/>
      <c r="E2" s="24"/>
      <c r="F2" s="24"/>
    </row>
    <row r="3" spans="2:10" ht="12" x14ac:dyDescent="0.25">
      <c r="B3" s="24"/>
      <c r="C3" s="25">
        <v>2010</v>
      </c>
      <c r="D3" s="25">
        <v>2013</v>
      </c>
      <c r="E3" s="26" t="s">
        <v>172</v>
      </c>
      <c r="F3" s="26" t="s">
        <v>173</v>
      </c>
      <c r="G3" s="26" t="s">
        <v>174</v>
      </c>
      <c r="H3" s="26" t="s">
        <v>175</v>
      </c>
      <c r="I3" s="26" t="s">
        <v>176</v>
      </c>
      <c r="J3" s="26" t="s">
        <v>177</v>
      </c>
    </row>
    <row r="4" spans="2:10" ht="21" x14ac:dyDescent="0.25">
      <c r="B4" s="27" t="s">
        <v>47</v>
      </c>
      <c r="C4" s="40">
        <v>15933</v>
      </c>
      <c r="D4" s="40">
        <v>17406</v>
      </c>
      <c r="E4" s="40">
        <v>17988</v>
      </c>
      <c r="F4" s="40">
        <v>16945</v>
      </c>
      <c r="G4" s="40">
        <v>16641</v>
      </c>
      <c r="H4" s="40">
        <v>16674</v>
      </c>
      <c r="I4" s="40">
        <v>15574</v>
      </c>
      <c r="J4" s="41">
        <v>15411.244671</v>
      </c>
    </row>
    <row r="5" spans="2:10" x14ac:dyDescent="0.25">
      <c r="B5" s="28" t="s">
        <v>168</v>
      </c>
      <c r="C5" s="42">
        <v>6868</v>
      </c>
      <c r="D5" s="42">
        <v>7767</v>
      </c>
      <c r="E5" s="42">
        <v>8430</v>
      </c>
      <c r="F5" s="42">
        <v>7639</v>
      </c>
      <c r="G5" s="42">
        <v>7568</v>
      </c>
      <c r="H5" s="42">
        <v>7291</v>
      </c>
      <c r="I5" s="42">
        <v>6898</v>
      </c>
      <c r="J5" s="43">
        <v>6843.484144</v>
      </c>
    </row>
    <row r="6" spans="2:10" x14ac:dyDescent="0.25">
      <c r="B6" s="29" t="s">
        <v>169</v>
      </c>
      <c r="C6" s="44">
        <v>4914</v>
      </c>
      <c r="D6" s="44">
        <v>5267</v>
      </c>
      <c r="E6" s="44">
        <v>5212</v>
      </c>
      <c r="F6" s="44">
        <v>5100</v>
      </c>
      <c r="G6" s="44">
        <v>5040</v>
      </c>
      <c r="H6" s="44">
        <v>5395</v>
      </c>
      <c r="I6" s="44">
        <v>5110</v>
      </c>
      <c r="J6" s="45">
        <v>5195.0897709999999</v>
      </c>
    </row>
    <row r="7" spans="2:10" x14ac:dyDescent="0.25">
      <c r="B7" s="30" t="s">
        <v>170</v>
      </c>
      <c r="C7" s="46">
        <v>4151</v>
      </c>
      <c r="D7" s="46">
        <v>4372</v>
      </c>
      <c r="E7" s="46">
        <v>4347</v>
      </c>
      <c r="F7" s="46">
        <v>4205</v>
      </c>
      <c r="G7" s="46">
        <v>4033</v>
      </c>
      <c r="H7" s="46">
        <v>3987</v>
      </c>
      <c r="I7" s="46">
        <v>3566</v>
      </c>
      <c r="J7" s="47">
        <v>3372.670756</v>
      </c>
    </row>
    <row r="8" spans="2:10" ht="12" x14ac:dyDescent="0.25">
      <c r="B8" s="31" t="s">
        <v>178</v>
      </c>
      <c r="C8" s="48">
        <v>219</v>
      </c>
      <c r="D8" s="48">
        <v>234</v>
      </c>
      <c r="E8" s="48">
        <v>234</v>
      </c>
      <c r="F8" s="48">
        <v>221</v>
      </c>
      <c r="G8" s="48">
        <v>219</v>
      </c>
      <c r="H8" s="48">
        <v>218</v>
      </c>
      <c r="I8" s="48">
        <v>215</v>
      </c>
      <c r="J8" s="49">
        <v>218.52551165083639</v>
      </c>
    </row>
    <row r="9" spans="2:10" x14ac:dyDescent="0.25">
      <c r="B9" s="32" t="s">
        <v>49</v>
      </c>
      <c r="C9" s="50"/>
      <c r="D9" s="50"/>
      <c r="E9" s="50"/>
      <c r="F9" s="50"/>
      <c r="G9" s="50"/>
      <c r="H9" s="50"/>
      <c r="I9" s="50"/>
      <c r="J9" s="51"/>
    </row>
    <row r="10" spans="2:10" x14ac:dyDescent="0.25">
      <c r="B10" s="29" t="s">
        <v>42</v>
      </c>
      <c r="C10" s="52" t="s">
        <v>25</v>
      </c>
      <c r="D10" s="52">
        <v>90.5</v>
      </c>
      <c r="E10" s="52">
        <v>91.6</v>
      </c>
      <c r="F10" s="52">
        <v>91.3</v>
      </c>
      <c r="G10" s="52">
        <v>91.7</v>
      </c>
      <c r="H10" s="52">
        <v>92.1</v>
      </c>
      <c r="I10" s="52">
        <v>92.5</v>
      </c>
      <c r="J10" s="53">
        <v>93.006245724095876</v>
      </c>
    </row>
    <row r="11" spans="2:10" x14ac:dyDescent="0.25">
      <c r="B11" s="29" t="s">
        <v>43</v>
      </c>
      <c r="C11" s="52" t="s">
        <v>25</v>
      </c>
      <c r="D11" s="52">
        <v>4.3</v>
      </c>
      <c r="E11" s="52">
        <v>4.2</v>
      </c>
      <c r="F11" s="52">
        <v>4.5</v>
      </c>
      <c r="G11" s="52">
        <v>4.5</v>
      </c>
      <c r="H11" s="52">
        <v>4.5999999999999996</v>
      </c>
      <c r="I11" s="52">
        <v>4.5999999999999996</v>
      </c>
      <c r="J11" s="53">
        <v>4.6822309436815788</v>
      </c>
    </row>
    <row r="12" spans="2:10" x14ac:dyDescent="0.25">
      <c r="B12" s="30" t="s">
        <v>44</v>
      </c>
      <c r="C12" s="54" t="s">
        <v>25</v>
      </c>
      <c r="D12" s="54">
        <v>5.2</v>
      </c>
      <c r="E12" s="54">
        <v>4.2</v>
      </c>
      <c r="F12" s="54">
        <v>4.2</v>
      </c>
      <c r="G12" s="54">
        <v>3.8</v>
      </c>
      <c r="H12" s="54">
        <v>3.2</v>
      </c>
      <c r="I12" s="54">
        <v>2.8</v>
      </c>
      <c r="J12" s="55">
        <v>2.3115233322225572</v>
      </c>
    </row>
    <row r="13" spans="2:10" ht="12" x14ac:dyDescent="0.25">
      <c r="B13" s="33" t="s">
        <v>179</v>
      </c>
      <c r="C13" s="56"/>
      <c r="D13" s="56"/>
      <c r="E13" s="56"/>
      <c r="F13" s="56"/>
      <c r="G13" s="56"/>
      <c r="H13" s="56"/>
      <c r="I13" s="56"/>
      <c r="J13" s="57"/>
    </row>
    <row r="14" spans="2:10" x14ac:dyDescent="0.25">
      <c r="B14" s="34" t="s">
        <v>41</v>
      </c>
      <c r="C14" s="58" t="s">
        <v>1</v>
      </c>
      <c r="D14" s="58" t="s">
        <v>53</v>
      </c>
      <c r="E14" s="52">
        <v>-1.4</v>
      </c>
      <c r="F14" s="52">
        <v>-7.5</v>
      </c>
      <c r="G14" s="52">
        <v>-2.9</v>
      </c>
      <c r="H14" s="52">
        <v>-0.3</v>
      </c>
      <c r="I14" s="52">
        <v>-8.1</v>
      </c>
      <c r="J14" s="59">
        <v>-6.1</v>
      </c>
    </row>
    <row r="15" spans="2:10" x14ac:dyDescent="0.25">
      <c r="B15" s="35" t="s">
        <v>45</v>
      </c>
      <c r="C15" s="60" t="s">
        <v>54</v>
      </c>
      <c r="D15" s="60" t="s">
        <v>52</v>
      </c>
      <c r="E15" s="61">
        <v>-1.6</v>
      </c>
      <c r="F15" s="54">
        <v>-7.3</v>
      </c>
      <c r="G15" s="54">
        <v>-1.8</v>
      </c>
      <c r="H15" s="54">
        <v>-0.9</v>
      </c>
      <c r="I15" s="54">
        <v>-2.9</v>
      </c>
      <c r="J15" s="62">
        <v>-3.6</v>
      </c>
    </row>
    <row r="16" spans="2:10" x14ac:dyDescent="0.25">
      <c r="B16" s="24"/>
      <c r="C16" s="36"/>
      <c r="D16" s="37"/>
      <c r="E16" s="37"/>
      <c r="F16" s="37"/>
      <c r="G16" s="38"/>
    </row>
    <row r="17" spans="2:10" ht="11.25" customHeight="1" x14ac:dyDescent="0.25">
      <c r="B17" s="176" t="s">
        <v>180</v>
      </c>
      <c r="C17" s="176"/>
      <c r="D17" s="176"/>
      <c r="E17" s="176"/>
      <c r="F17" s="176"/>
      <c r="G17" s="176"/>
      <c r="H17" s="176"/>
      <c r="I17" s="176"/>
      <c r="J17" s="176"/>
    </row>
    <row r="18" spans="2:10" x14ac:dyDescent="0.25">
      <c r="B18" s="176"/>
      <c r="C18" s="176"/>
      <c r="D18" s="176"/>
      <c r="E18" s="176"/>
      <c r="F18" s="176"/>
      <c r="G18" s="176"/>
      <c r="H18" s="176"/>
      <c r="I18" s="176"/>
      <c r="J18" s="176"/>
    </row>
    <row r="19" spans="2:10" x14ac:dyDescent="0.25">
      <c r="B19" s="176"/>
      <c r="C19" s="176"/>
      <c r="D19" s="176"/>
      <c r="E19" s="176"/>
      <c r="F19" s="176"/>
      <c r="G19" s="176"/>
      <c r="H19" s="176"/>
      <c r="I19" s="176"/>
      <c r="J19" s="176"/>
    </row>
    <row r="20" spans="2:10" x14ac:dyDescent="0.25">
      <c r="B20" s="176"/>
      <c r="C20" s="176"/>
      <c r="D20" s="176"/>
      <c r="E20" s="176"/>
      <c r="F20" s="176"/>
      <c r="G20" s="176"/>
      <c r="H20" s="176"/>
      <c r="I20" s="176"/>
      <c r="J20" s="176"/>
    </row>
    <row r="21" spans="2:10" x14ac:dyDescent="0.25">
      <c r="B21" s="176"/>
      <c r="C21" s="176"/>
      <c r="D21" s="176"/>
      <c r="E21" s="176"/>
      <c r="F21" s="176"/>
      <c r="G21" s="176"/>
      <c r="H21" s="176"/>
      <c r="I21" s="176"/>
      <c r="J21" s="176"/>
    </row>
    <row r="22" spans="2:10" x14ac:dyDescent="0.25">
      <c r="B22" s="176"/>
      <c r="C22" s="176"/>
      <c r="D22" s="176"/>
      <c r="E22" s="176"/>
      <c r="F22" s="176"/>
      <c r="G22" s="176"/>
      <c r="H22" s="176"/>
      <c r="I22" s="176"/>
      <c r="J22" s="176"/>
    </row>
    <row r="23" spans="2:10" x14ac:dyDescent="0.25">
      <c r="B23" s="176"/>
      <c r="C23" s="176"/>
      <c r="D23" s="176"/>
      <c r="E23" s="176"/>
      <c r="F23" s="176"/>
      <c r="G23" s="176"/>
      <c r="H23" s="176"/>
      <c r="I23" s="176"/>
      <c r="J23" s="176"/>
    </row>
    <row r="24" spans="2:10" x14ac:dyDescent="0.25">
      <c r="B24" s="176"/>
      <c r="C24" s="176"/>
      <c r="D24" s="176"/>
      <c r="E24" s="176"/>
      <c r="F24" s="176"/>
      <c r="G24" s="176"/>
      <c r="H24" s="176"/>
      <c r="I24" s="176"/>
      <c r="J24" s="176"/>
    </row>
    <row r="25" spans="2:10" x14ac:dyDescent="0.25">
      <c r="B25" s="176"/>
      <c r="C25" s="176"/>
      <c r="D25" s="176"/>
      <c r="E25" s="176"/>
      <c r="F25" s="176"/>
      <c r="G25" s="176"/>
      <c r="H25" s="176"/>
      <c r="I25" s="176"/>
      <c r="J25" s="176"/>
    </row>
    <row r="26" spans="2:10" x14ac:dyDescent="0.25">
      <c r="B26" s="176"/>
      <c r="C26" s="176"/>
      <c r="D26" s="176"/>
      <c r="E26" s="176"/>
      <c r="F26" s="176"/>
      <c r="G26" s="176"/>
      <c r="H26" s="176"/>
      <c r="I26" s="176"/>
      <c r="J26" s="176"/>
    </row>
    <row r="27" spans="2:10" x14ac:dyDescent="0.25">
      <c r="B27" s="176"/>
      <c r="C27" s="176"/>
      <c r="D27" s="176"/>
      <c r="E27" s="176"/>
      <c r="F27" s="176"/>
      <c r="G27" s="176"/>
      <c r="H27" s="176"/>
      <c r="I27" s="176"/>
      <c r="J27" s="176"/>
    </row>
    <row r="28" spans="2:10" x14ac:dyDescent="0.25">
      <c r="B28" s="176"/>
      <c r="C28" s="176"/>
      <c r="D28" s="176"/>
      <c r="E28" s="176"/>
      <c r="F28" s="176"/>
      <c r="G28" s="176"/>
      <c r="H28" s="176"/>
      <c r="I28" s="176"/>
      <c r="J28" s="176"/>
    </row>
    <row r="29" spans="2:10" x14ac:dyDescent="0.25">
      <c r="B29" s="39"/>
      <c r="C29" s="39"/>
      <c r="D29" s="39"/>
      <c r="E29" s="39"/>
      <c r="F29" s="39"/>
      <c r="G29" s="39"/>
      <c r="H29" s="39"/>
    </row>
    <row r="30" spans="2:10" x14ac:dyDescent="0.25">
      <c r="B30" s="39"/>
      <c r="C30" s="39"/>
      <c r="D30" s="39"/>
      <c r="E30" s="39"/>
      <c r="F30" s="39"/>
      <c r="G30" s="39"/>
      <c r="H30" s="39"/>
    </row>
  </sheetData>
  <mergeCells count="1">
    <mergeCell ref="B17:J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W52"/>
  <sheetViews>
    <sheetView showGridLines="0" zoomScaleNormal="100" workbookViewId="0">
      <pane xSplit="3" ySplit="3" topLeftCell="D4" activePane="bottomRight" state="frozen"/>
      <selection pane="topRight" activeCell="D1" sqref="D1"/>
      <selection pane="bottomLeft" activeCell="A4" sqref="A4"/>
      <selection pane="bottomRight" activeCell="K16" sqref="K16"/>
    </sheetView>
  </sheetViews>
  <sheetFormatPr baseColWidth="10" defaultColWidth="11.453125" defaultRowHeight="10.5" x14ac:dyDescent="0.25"/>
  <cols>
    <col min="1" max="1" width="3.453125" style="1" customWidth="1"/>
    <col min="2" max="2" width="21.453125" style="1" customWidth="1"/>
    <col min="3" max="3" width="8.453125" style="1" customWidth="1"/>
    <col min="4" max="47" width="6.81640625" style="1" customWidth="1"/>
    <col min="48" max="16384" width="11.453125" style="1"/>
  </cols>
  <sheetData>
    <row r="1" spans="2:49" x14ac:dyDescent="0.25">
      <c r="B1" s="4" t="s">
        <v>166</v>
      </c>
      <c r="C1" s="4"/>
    </row>
    <row r="2" spans="2:49" x14ac:dyDescent="0.25">
      <c r="AT2" s="5"/>
      <c r="AU2" s="5" t="s">
        <v>50</v>
      </c>
    </row>
    <row r="3" spans="2:49" x14ac:dyDescent="0.25">
      <c r="B3" s="2"/>
      <c r="C3" s="2"/>
      <c r="D3" s="72">
        <v>1980</v>
      </c>
      <c r="E3" s="72">
        <v>1981</v>
      </c>
      <c r="F3" s="72">
        <v>1982</v>
      </c>
      <c r="G3" s="72">
        <v>1983</v>
      </c>
      <c r="H3" s="72">
        <v>1984</v>
      </c>
      <c r="I3" s="72">
        <v>1985</v>
      </c>
      <c r="J3" s="72">
        <v>1986</v>
      </c>
      <c r="K3" s="72">
        <v>1987</v>
      </c>
      <c r="L3" s="72">
        <v>1988</v>
      </c>
      <c r="M3" s="72">
        <v>1989</v>
      </c>
      <c r="N3" s="72">
        <v>1990</v>
      </c>
      <c r="O3" s="72">
        <v>1991</v>
      </c>
      <c r="P3" s="72">
        <v>1992</v>
      </c>
      <c r="Q3" s="72">
        <v>1993</v>
      </c>
      <c r="R3" s="72">
        <v>1994</v>
      </c>
      <c r="S3" s="72">
        <v>1995</v>
      </c>
      <c r="T3" s="72">
        <v>1996</v>
      </c>
      <c r="U3" s="72">
        <v>1997</v>
      </c>
      <c r="V3" s="72">
        <v>1998</v>
      </c>
      <c r="W3" s="72">
        <v>1999</v>
      </c>
      <c r="X3" s="72">
        <v>2000</v>
      </c>
      <c r="Y3" s="72">
        <v>2001</v>
      </c>
      <c r="Z3" s="72">
        <v>2002</v>
      </c>
      <c r="AA3" s="72">
        <v>2003</v>
      </c>
      <c r="AB3" s="72">
        <v>2004</v>
      </c>
      <c r="AC3" s="72">
        <v>2005</v>
      </c>
      <c r="AD3" s="72">
        <v>2006</v>
      </c>
      <c r="AE3" s="72">
        <v>2007</v>
      </c>
      <c r="AF3" s="72">
        <v>2008</v>
      </c>
      <c r="AG3" s="72">
        <v>2009</v>
      </c>
      <c r="AH3" s="72">
        <v>2010</v>
      </c>
      <c r="AI3" s="72">
        <v>2011</v>
      </c>
      <c r="AJ3" s="72">
        <v>2012</v>
      </c>
      <c r="AK3" s="72">
        <v>2013</v>
      </c>
      <c r="AL3" s="72">
        <v>2014</v>
      </c>
      <c r="AM3" s="72">
        <v>2015</v>
      </c>
      <c r="AN3" s="72">
        <v>2016</v>
      </c>
      <c r="AO3" s="72">
        <v>2017</v>
      </c>
      <c r="AP3" s="72">
        <v>2018</v>
      </c>
      <c r="AQ3" s="72">
        <v>2019</v>
      </c>
      <c r="AR3" s="72">
        <v>2020</v>
      </c>
      <c r="AS3" s="72">
        <v>2021</v>
      </c>
      <c r="AT3" s="72">
        <v>2022</v>
      </c>
      <c r="AU3" s="72">
        <v>2023</v>
      </c>
    </row>
    <row r="4" spans="2:49" x14ac:dyDescent="0.25">
      <c r="B4" s="179" t="s">
        <v>34</v>
      </c>
      <c r="C4" s="64" t="s">
        <v>23</v>
      </c>
      <c r="D4" s="63">
        <v>2875.9450000000002</v>
      </c>
      <c r="E4" s="63">
        <v>3339.6509999999998</v>
      </c>
      <c r="F4" s="63">
        <v>3617.4270000000001</v>
      </c>
      <c r="G4" s="63">
        <v>3780.1950000000002</v>
      </c>
      <c r="H4" s="63">
        <v>3902.2330000000002</v>
      </c>
      <c r="I4" s="63">
        <v>4030.366</v>
      </c>
      <c r="J4" s="63">
        <v>4121.42</v>
      </c>
      <c r="K4" s="63">
        <v>4192.0320000000002</v>
      </c>
      <c r="L4" s="63">
        <v>4184.9939999999997</v>
      </c>
      <c r="M4" s="63">
        <v>4328.2359999999999</v>
      </c>
      <c r="N4" s="63">
        <v>4469.1980000000003</v>
      </c>
      <c r="O4" s="63">
        <v>4553.8919999999998</v>
      </c>
      <c r="P4" s="63">
        <v>4993.3549999999996</v>
      </c>
      <c r="Q4" s="63">
        <v>5409.0910000000003</v>
      </c>
      <c r="R4" s="63">
        <v>5701.0479999999998</v>
      </c>
      <c r="S4" s="63">
        <v>5905.7749999999996</v>
      </c>
      <c r="T4" s="63">
        <v>6048.0940000000001</v>
      </c>
      <c r="U4" s="63">
        <v>6053.759</v>
      </c>
      <c r="V4" s="63">
        <v>6179.174</v>
      </c>
      <c r="W4" s="63">
        <v>6140.2880000000005</v>
      </c>
      <c r="X4" s="63">
        <v>6128.7280000000001</v>
      </c>
      <c r="Y4" s="63">
        <v>6048.8310000000001</v>
      </c>
      <c r="Z4" s="63">
        <v>6013.8469999999998</v>
      </c>
      <c r="AA4" s="63">
        <v>5921.0230000000001</v>
      </c>
      <c r="AB4" s="63">
        <v>5884.8389999999999</v>
      </c>
      <c r="AC4" s="63">
        <v>5896.7439999999997</v>
      </c>
      <c r="AD4" s="63">
        <v>5748.8829999999998</v>
      </c>
      <c r="AE4" s="63">
        <v>5785.9380000000001</v>
      </c>
      <c r="AF4" s="63">
        <v>6106.1549999999997</v>
      </c>
      <c r="AG4" s="63">
        <v>6119.01</v>
      </c>
      <c r="AH4" s="63">
        <v>6078.6350000000002</v>
      </c>
      <c r="AI4" s="63">
        <v>6158.8980000000001</v>
      </c>
      <c r="AJ4" s="63">
        <v>6174.0730000000003</v>
      </c>
      <c r="AK4" s="63">
        <v>6289.7219999999998</v>
      </c>
      <c r="AL4" s="63">
        <v>6329</v>
      </c>
      <c r="AM4" s="63">
        <v>6304.8639999999996</v>
      </c>
      <c r="AN4" s="63">
        <f>AN6-215.813</f>
        <v>6264.107</v>
      </c>
      <c r="AO4" s="63"/>
      <c r="AP4" s="2"/>
      <c r="AQ4" s="2"/>
      <c r="AR4" s="2"/>
      <c r="AS4" s="2"/>
      <c r="AT4" s="2"/>
      <c r="AU4" s="2"/>
    </row>
    <row r="5" spans="2:49" x14ac:dyDescent="0.25">
      <c r="B5" s="180"/>
      <c r="C5" s="64" t="s">
        <v>24</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v>6435.2659999999996</v>
      </c>
      <c r="AO5" s="63">
        <v>6421.05</v>
      </c>
      <c r="AP5" s="63">
        <f>ROUND(6385947/1000,0)</f>
        <v>6386</v>
      </c>
      <c r="AQ5" s="63">
        <f>ROUND(6322564/1000,0)</f>
        <v>6323</v>
      </c>
      <c r="AR5" s="63">
        <v>6446.6509999999998</v>
      </c>
      <c r="AS5" s="63">
        <v>5861.4380000000001</v>
      </c>
      <c r="AT5" s="63">
        <v>5764.1270000000004</v>
      </c>
      <c r="AU5" s="63">
        <v>5659.7380000000003</v>
      </c>
    </row>
    <row r="6" spans="2:49" x14ac:dyDescent="0.25">
      <c r="B6" s="181" t="s">
        <v>33</v>
      </c>
      <c r="C6" s="64" t="s">
        <v>23</v>
      </c>
      <c r="D6" s="63">
        <v>2882.9450000000002</v>
      </c>
      <c r="E6" s="63">
        <v>3350.6509999999998</v>
      </c>
      <c r="F6" s="63">
        <v>3633.4270000000001</v>
      </c>
      <c r="G6" s="63">
        <v>3799.1950000000002</v>
      </c>
      <c r="H6" s="63">
        <v>3902.2330000000002</v>
      </c>
      <c r="I6" s="63">
        <v>4055.366</v>
      </c>
      <c r="J6" s="63">
        <v>4149.42</v>
      </c>
      <c r="K6" s="63">
        <v>4225.0320000000002</v>
      </c>
      <c r="L6" s="63">
        <v>4219.9939999999997</v>
      </c>
      <c r="M6" s="63">
        <v>4367.2359999999999</v>
      </c>
      <c r="N6" s="63">
        <v>4516.1980000000003</v>
      </c>
      <c r="O6" s="63">
        <v>4609.8919999999998</v>
      </c>
      <c r="P6" s="63">
        <v>5059.3549999999996</v>
      </c>
      <c r="Q6" s="63">
        <v>5482.0910000000003</v>
      </c>
      <c r="R6" s="63">
        <v>5786.0479999999998</v>
      </c>
      <c r="S6" s="63">
        <v>5999.7749999999996</v>
      </c>
      <c r="T6" s="63">
        <v>6153.0940000000001</v>
      </c>
      <c r="U6" s="63">
        <v>6168.759</v>
      </c>
      <c r="V6" s="63">
        <v>6304.174</v>
      </c>
      <c r="W6" s="63">
        <v>6273.2880000000005</v>
      </c>
      <c r="X6" s="63">
        <v>6270.7280000000001</v>
      </c>
      <c r="Y6" s="63">
        <v>6198.8310000000001</v>
      </c>
      <c r="Z6" s="63">
        <v>6168.8469999999998</v>
      </c>
      <c r="AA6" s="63">
        <v>6082.0230000000001</v>
      </c>
      <c r="AB6" s="63">
        <v>6051.8389999999999</v>
      </c>
      <c r="AC6" s="63">
        <v>6068.7439999999997</v>
      </c>
      <c r="AD6" s="63">
        <v>5920.8829999999998</v>
      </c>
      <c r="AE6" s="63">
        <v>5959.9380000000001</v>
      </c>
      <c r="AF6" s="63">
        <v>6288.1549999999997</v>
      </c>
      <c r="AG6" s="63">
        <v>6307.01</v>
      </c>
      <c r="AH6" s="63">
        <v>6271.6350000000002</v>
      </c>
      <c r="AI6" s="63">
        <v>6358.4570000000003</v>
      </c>
      <c r="AJ6" s="63">
        <v>6373.8329999999996</v>
      </c>
      <c r="AK6" s="63">
        <v>6495.7730000000001</v>
      </c>
      <c r="AL6" s="63">
        <v>6541</v>
      </c>
      <c r="AM6" s="63">
        <v>6520.1639999999998</v>
      </c>
      <c r="AN6" s="63">
        <v>6479.92</v>
      </c>
      <c r="AO6" s="63"/>
      <c r="AP6" s="63"/>
      <c r="AQ6" s="63"/>
      <c r="AR6" s="63"/>
      <c r="AS6" s="63"/>
      <c r="AT6" s="63"/>
      <c r="AU6" s="63"/>
    </row>
    <row r="7" spans="2:49" x14ac:dyDescent="0.25">
      <c r="B7" s="182"/>
      <c r="C7" s="64" t="s">
        <v>24</v>
      </c>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v>6655.3</v>
      </c>
      <c r="AO7" s="63">
        <v>6641.817</v>
      </c>
      <c r="AP7" s="63">
        <f>ROUND(6606352/1000,0)</f>
        <v>6606</v>
      </c>
      <c r="AQ7" s="63">
        <f>ROUND(6543727/1000,0)</f>
        <v>6544</v>
      </c>
      <c r="AR7" s="63">
        <v>6673.3860000000004</v>
      </c>
      <c r="AS7" s="63">
        <v>6078.1440000000002</v>
      </c>
      <c r="AT7" s="63">
        <v>5978.8519999999999</v>
      </c>
      <c r="AU7" s="63">
        <v>5871.22</v>
      </c>
      <c r="AW7" s="65"/>
    </row>
    <row r="8" spans="2:49" x14ac:dyDescent="0.25">
      <c r="B8" s="181" t="s">
        <v>16</v>
      </c>
      <c r="C8" s="64" t="s">
        <v>23</v>
      </c>
      <c r="D8" s="63">
        <v>1694.0730000000001</v>
      </c>
      <c r="E8" s="63">
        <v>1861.2080000000001</v>
      </c>
      <c r="F8" s="63">
        <v>1853.0260000000001</v>
      </c>
      <c r="G8" s="63">
        <v>1743.5329999999999</v>
      </c>
      <c r="H8" s="63">
        <v>1617.32</v>
      </c>
      <c r="I8" s="63">
        <v>1536.1510000000001</v>
      </c>
      <c r="J8" s="63">
        <v>1427.9169999999999</v>
      </c>
      <c r="K8" s="63">
        <v>1362.2560000000001</v>
      </c>
      <c r="L8" s="63">
        <v>1237.73</v>
      </c>
      <c r="M8" s="63">
        <v>1124.261</v>
      </c>
      <c r="N8" s="63">
        <v>1092.8520000000001</v>
      </c>
      <c r="O8" s="63">
        <v>1059.3690000000001</v>
      </c>
      <c r="P8" s="63">
        <v>1045.9090000000001</v>
      </c>
      <c r="Q8" s="63">
        <v>1067.2640000000001</v>
      </c>
      <c r="R8" s="63">
        <v>1101.297</v>
      </c>
      <c r="S8" s="63">
        <v>1135.921</v>
      </c>
      <c r="T8" s="63">
        <v>1152.509</v>
      </c>
      <c r="U8" s="63">
        <v>1170.1189999999999</v>
      </c>
      <c r="V8" s="63">
        <v>1200.7159999999999</v>
      </c>
      <c r="W8" s="63">
        <v>1214.991</v>
      </c>
      <c r="X8" s="63">
        <v>1247.355</v>
      </c>
      <c r="Y8" s="63">
        <v>1246.423</v>
      </c>
      <c r="Z8" s="63">
        <v>1239.7080000000001</v>
      </c>
      <c r="AA8" s="63">
        <v>1223.97</v>
      </c>
      <c r="AB8" s="63">
        <v>1234.3029999999999</v>
      </c>
      <c r="AC8" s="63">
        <v>1254.539</v>
      </c>
      <c r="AD8" s="63">
        <v>1243.866</v>
      </c>
      <c r="AE8" s="63">
        <v>1259.306</v>
      </c>
      <c r="AF8" s="63">
        <v>1343.6949999999999</v>
      </c>
      <c r="AG8" s="63">
        <v>1348.7260000000001</v>
      </c>
      <c r="AH8" s="63">
        <v>1326.8159999999998</v>
      </c>
      <c r="AI8" s="63">
        <v>1323.933</v>
      </c>
      <c r="AJ8" s="63">
        <v>1313.7249999999999</v>
      </c>
      <c r="AK8" s="63">
        <v>1317.357</v>
      </c>
      <c r="AL8" s="63">
        <v>1320.748</v>
      </c>
      <c r="AM8" s="63">
        <v>1299.316</v>
      </c>
      <c r="AN8" s="63">
        <v>1275.98</v>
      </c>
      <c r="AO8" s="63"/>
      <c r="AP8" s="63"/>
      <c r="AQ8" s="63"/>
      <c r="AR8" s="63"/>
      <c r="AS8" s="63"/>
      <c r="AT8" s="63"/>
      <c r="AU8" s="63"/>
    </row>
    <row r="9" spans="2:49" x14ac:dyDescent="0.25">
      <c r="B9" s="182"/>
      <c r="C9" s="64" t="s">
        <v>24</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v>1307.279</v>
      </c>
      <c r="AO9" s="63">
        <v>1281.3889999999999</v>
      </c>
      <c r="AP9" s="63">
        <f>ROUND(1230339/1000,0)</f>
        <v>1230</v>
      </c>
      <c r="AQ9" s="63">
        <f>ROUND(1169616/1000,0)</f>
        <v>1170</v>
      </c>
      <c r="AR9" s="63">
        <v>1129.2660000000001</v>
      </c>
      <c r="AS9" s="63">
        <v>965.16700000000003</v>
      </c>
      <c r="AT9" s="63">
        <v>905.90300000000002</v>
      </c>
      <c r="AU9" s="63">
        <v>865.55100000000004</v>
      </c>
    </row>
    <row r="10" spans="2:49" x14ac:dyDescent="0.25">
      <c r="B10" s="181" t="s">
        <v>17</v>
      </c>
      <c r="C10" s="64" t="s">
        <v>23</v>
      </c>
      <c r="D10" s="63">
        <v>933.58500000000004</v>
      </c>
      <c r="E10" s="63">
        <v>1022.669</v>
      </c>
      <c r="F10" s="63">
        <v>1084.816</v>
      </c>
      <c r="G10" s="63">
        <v>1098.751</v>
      </c>
      <c r="H10" s="63">
        <v>1102.972</v>
      </c>
      <c r="I10" s="63">
        <v>1079.1410000000001</v>
      </c>
      <c r="J10" s="63">
        <v>1058.2860000000001</v>
      </c>
      <c r="K10" s="63">
        <v>1062.104</v>
      </c>
      <c r="L10" s="63">
        <v>1024.2539999999999</v>
      </c>
      <c r="M10" s="63">
        <v>1008.341</v>
      </c>
      <c r="N10" s="63">
        <v>1042.3900000000001</v>
      </c>
      <c r="O10" s="63">
        <v>1041.67</v>
      </c>
      <c r="P10" s="63">
        <v>1457.383</v>
      </c>
      <c r="Q10" s="63">
        <v>1786.0250000000001</v>
      </c>
      <c r="R10" s="63">
        <v>1956.338</v>
      </c>
      <c r="S10" s="63">
        <v>2068.2539999999999</v>
      </c>
      <c r="T10" s="63">
        <v>2144.9070000000002</v>
      </c>
      <c r="U10" s="63">
        <v>2154.83</v>
      </c>
      <c r="V10" s="63">
        <v>2235.1480000000001</v>
      </c>
      <c r="W10" s="63">
        <v>2226.6559999999999</v>
      </c>
      <c r="X10" s="63">
        <v>2229.1480000000001</v>
      </c>
      <c r="Y10" s="63">
        <v>2200.6460000000002</v>
      </c>
      <c r="Z10" s="63">
        <v>2220.9580000000001</v>
      </c>
      <c r="AA10" s="63">
        <v>2220.623</v>
      </c>
      <c r="AB10" s="63">
        <v>2232.9169999999999</v>
      </c>
      <c r="AC10" s="63">
        <v>2248.998</v>
      </c>
      <c r="AD10" s="63">
        <v>2195.3829999999998</v>
      </c>
      <c r="AE10" s="63">
        <v>2207.1120000000001</v>
      </c>
      <c r="AF10" s="63">
        <v>2331.2750000000001</v>
      </c>
      <c r="AG10" s="63">
        <v>2347.049</v>
      </c>
      <c r="AH10" s="63">
        <v>2331.8830000000003</v>
      </c>
      <c r="AI10" s="63">
        <v>2363.8040000000001</v>
      </c>
      <c r="AJ10" s="63">
        <v>2349.08</v>
      </c>
      <c r="AK10" s="63">
        <v>2405.192</v>
      </c>
      <c r="AL10" s="63">
        <v>2416.6239999999998</v>
      </c>
      <c r="AM10" s="63">
        <v>2402.1480000000001</v>
      </c>
      <c r="AN10" s="63">
        <v>2373.35</v>
      </c>
      <c r="AO10" s="63"/>
      <c r="AP10" s="66"/>
      <c r="AQ10" s="63"/>
      <c r="AR10" s="63"/>
      <c r="AS10" s="63"/>
      <c r="AT10" s="63"/>
      <c r="AU10" s="63"/>
    </row>
    <row r="11" spans="2:49" x14ac:dyDescent="0.25">
      <c r="B11" s="182"/>
      <c r="C11" s="64" t="s">
        <v>24</v>
      </c>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v>2464.0990000000002</v>
      </c>
      <c r="AO11" s="63">
        <v>2450.857</v>
      </c>
      <c r="AP11" s="63">
        <f>ROUND(2426875/1000,0)</f>
        <v>2427</v>
      </c>
      <c r="AQ11" s="63">
        <f>ROUND(2417549/1000,0)</f>
        <v>2418</v>
      </c>
      <c r="AR11" s="63">
        <v>2590.6849999999999</v>
      </c>
      <c r="AS11" s="63">
        <v>2369.4319999999998</v>
      </c>
      <c r="AT11" s="63">
        <v>2342.0740000000001</v>
      </c>
      <c r="AU11" s="63">
        <v>2312.9459999999999</v>
      </c>
    </row>
    <row r="12" spans="2:49" x14ac:dyDescent="0.25">
      <c r="B12" s="181" t="s">
        <v>18</v>
      </c>
      <c r="C12" s="64" t="s">
        <v>23</v>
      </c>
      <c r="D12" s="63">
        <v>255.28700000000001</v>
      </c>
      <c r="E12" s="63">
        <v>466.774</v>
      </c>
      <c r="F12" s="63">
        <v>695.58500000000004</v>
      </c>
      <c r="G12" s="63">
        <v>956.91100000000006</v>
      </c>
      <c r="H12" s="63">
        <v>1181.941</v>
      </c>
      <c r="I12" s="63">
        <v>1440.0740000000001</v>
      </c>
      <c r="J12" s="63">
        <v>1663.2170000000001</v>
      </c>
      <c r="K12" s="63">
        <v>1800.672</v>
      </c>
      <c r="L12" s="63">
        <v>1958.01</v>
      </c>
      <c r="M12" s="63">
        <v>2234.634</v>
      </c>
      <c r="N12" s="63">
        <v>2380.9560000000001</v>
      </c>
      <c r="O12" s="63">
        <v>2508.8530000000001</v>
      </c>
      <c r="P12" s="63">
        <v>2556.0630000000001</v>
      </c>
      <c r="Q12" s="63">
        <v>2628.8020000000001</v>
      </c>
      <c r="R12" s="63">
        <v>2728.413</v>
      </c>
      <c r="S12" s="63">
        <v>2795.6</v>
      </c>
      <c r="T12" s="63">
        <v>2855.6779999999999</v>
      </c>
      <c r="U12" s="63">
        <v>2843.81</v>
      </c>
      <c r="V12" s="63">
        <v>2868.31</v>
      </c>
      <c r="W12" s="63">
        <v>2831.6410000000001</v>
      </c>
      <c r="X12" s="63">
        <v>2794.2249999999999</v>
      </c>
      <c r="Y12" s="63">
        <v>2751.7620000000002</v>
      </c>
      <c r="Z12" s="63">
        <v>2708.181</v>
      </c>
      <c r="AA12" s="63">
        <v>2637.43</v>
      </c>
      <c r="AB12" s="63">
        <v>2584.6190000000001</v>
      </c>
      <c r="AC12" s="63">
        <v>2565.2069999999999</v>
      </c>
      <c r="AD12" s="63">
        <v>2481.634</v>
      </c>
      <c r="AE12" s="63">
        <v>2493.52</v>
      </c>
      <c r="AF12" s="63">
        <v>2613.1849999999999</v>
      </c>
      <c r="AG12" s="63">
        <v>2611.2350000000001</v>
      </c>
      <c r="AH12" s="63">
        <v>2613.2360000000003</v>
      </c>
      <c r="AI12" s="63">
        <v>2670.72</v>
      </c>
      <c r="AJ12" s="63">
        <v>2711.0279999999998</v>
      </c>
      <c r="AK12" s="63">
        <v>2773.2240000000002</v>
      </c>
      <c r="AL12" s="63">
        <v>2803.529</v>
      </c>
      <c r="AM12" s="63">
        <v>2818.7</v>
      </c>
      <c r="AN12" s="63">
        <v>2830.6</v>
      </c>
      <c r="AO12" s="63"/>
      <c r="AP12" s="66"/>
      <c r="AQ12" s="63"/>
      <c r="AR12" s="63"/>
      <c r="AS12" s="63"/>
      <c r="AT12" s="63"/>
      <c r="AU12" s="63"/>
    </row>
    <row r="13" spans="2:49" x14ac:dyDescent="0.25">
      <c r="B13" s="182"/>
      <c r="C13" s="64" t="s">
        <v>24</v>
      </c>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3"/>
      <c r="AJ13" s="63"/>
      <c r="AK13" s="63"/>
      <c r="AL13" s="63"/>
      <c r="AM13" s="63"/>
      <c r="AN13" s="63">
        <v>2883.922</v>
      </c>
      <c r="AO13" s="63">
        <v>2909.5709999999999</v>
      </c>
      <c r="AP13" s="63">
        <f>ROUND(2949138/1000,0)</f>
        <v>2949</v>
      </c>
      <c r="AQ13" s="63">
        <f>ROUND(2956562/1000,0)</f>
        <v>2957</v>
      </c>
      <c r="AR13" s="63">
        <v>2953.4349999999999</v>
      </c>
      <c r="AS13" s="63">
        <v>2743.5450000000001</v>
      </c>
      <c r="AT13" s="63">
        <v>2730.875</v>
      </c>
      <c r="AU13" s="63">
        <v>2692.723</v>
      </c>
    </row>
    <row r="14" spans="2:49" ht="60" customHeight="1" x14ac:dyDescent="0.25">
      <c r="B14" s="178" t="s">
        <v>181</v>
      </c>
      <c r="C14" s="178"/>
      <c r="D14" s="178"/>
      <c r="E14" s="178"/>
      <c r="F14" s="178"/>
      <c r="G14" s="178"/>
      <c r="H14" s="178"/>
      <c r="I14" s="178"/>
      <c r="J14" s="178"/>
      <c r="K14" s="178"/>
      <c r="L14" s="178"/>
      <c r="M14" s="178"/>
      <c r="N14" s="68"/>
      <c r="O14" s="68"/>
      <c r="P14" s="68"/>
      <c r="Q14" s="68"/>
      <c r="R14" s="68"/>
      <c r="S14" s="68"/>
      <c r="T14" s="68"/>
      <c r="U14" s="68"/>
      <c r="V14" s="68"/>
      <c r="W14" s="68"/>
      <c r="X14" s="68"/>
      <c r="Y14" s="68"/>
      <c r="Z14" s="68"/>
      <c r="AA14" s="68"/>
      <c r="AB14" s="68"/>
      <c r="AC14" s="68"/>
      <c r="AD14" s="68"/>
      <c r="AE14" s="68"/>
      <c r="AF14" s="68"/>
      <c r="AG14" s="68"/>
      <c r="AH14" s="68"/>
      <c r="AI14" s="3"/>
      <c r="AJ14" s="3"/>
      <c r="AK14" s="3"/>
      <c r="AL14" s="3"/>
      <c r="AM14" s="3"/>
      <c r="AN14" s="3"/>
      <c r="AO14" s="3"/>
      <c r="AP14" s="69"/>
    </row>
    <row r="15" spans="2:49" x14ac:dyDescent="0.25">
      <c r="B15" s="73"/>
      <c r="C15" s="73"/>
    </row>
    <row r="16" spans="2:49" x14ac:dyDescent="0.25">
      <c r="B16" s="39"/>
      <c r="C16" s="39"/>
      <c r="D16" s="70"/>
      <c r="E16" s="70"/>
      <c r="F16" s="70"/>
      <c r="G16" s="70"/>
      <c r="H16" s="70"/>
      <c r="I16" s="70"/>
      <c r="J16" s="68"/>
      <c r="K16" s="68"/>
      <c r="L16" s="68"/>
      <c r="M16" s="68"/>
      <c r="N16" s="68"/>
      <c r="O16" s="68"/>
      <c r="P16" s="68"/>
      <c r="Q16" s="68"/>
      <c r="R16" s="68"/>
      <c r="S16" s="68"/>
      <c r="T16" s="68"/>
      <c r="U16" s="68"/>
      <c r="V16" s="68"/>
      <c r="W16" s="68"/>
      <c r="X16" s="68"/>
      <c r="AL16" s="68"/>
    </row>
    <row r="17" spans="2:44" x14ac:dyDescent="0.25">
      <c r="B17" s="39"/>
      <c r="C17" s="39"/>
      <c r="D17" s="39"/>
      <c r="E17" s="39"/>
      <c r="F17" s="39"/>
      <c r="G17" s="39"/>
      <c r="H17" s="39"/>
      <c r="I17" s="39"/>
      <c r="R17" s="5"/>
      <c r="AL17" s="68"/>
      <c r="AR17" s="3"/>
    </row>
    <row r="18" spans="2:44" x14ac:dyDescent="0.25">
      <c r="AR18" s="65"/>
    </row>
    <row r="19" spans="2:44" x14ac:dyDescent="0.25">
      <c r="AR19" s="3"/>
    </row>
    <row r="20" spans="2:44" x14ac:dyDescent="0.25">
      <c r="AR20" s="65"/>
    </row>
    <row r="21" spans="2:44" x14ac:dyDescent="0.25">
      <c r="AD21" s="68"/>
      <c r="AI21" s="68"/>
      <c r="AR21" s="3"/>
    </row>
    <row r="22" spans="2:44" x14ac:dyDescent="0.25">
      <c r="AJ22" s="71"/>
      <c r="AR22" s="65"/>
    </row>
    <row r="23" spans="2:44" x14ac:dyDescent="0.25">
      <c r="AR23" s="3"/>
    </row>
    <row r="46" spans="3:11" x14ac:dyDescent="0.25">
      <c r="C46" s="177"/>
      <c r="D46" s="177"/>
      <c r="E46" s="177"/>
      <c r="F46" s="177"/>
      <c r="G46" s="177"/>
      <c r="H46" s="177"/>
      <c r="I46" s="177"/>
      <c r="J46" s="177"/>
      <c r="K46" s="177"/>
    </row>
    <row r="47" spans="3:11" ht="14.25" customHeight="1" x14ac:dyDescent="0.25">
      <c r="C47" s="177"/>
      <c r="D47" s="177"/>
      <c r="E47" s="177"/>
      <c r="F47" s="177"/>
      <c r="G47" s="177"/>
      <c r="H47" s="177"/>
      <c r="I47" s="177"/>
      <c r="J47" s="177"/>
      <c r="K47" s="177"/>
    </row>
    <row r="48" spans="3:11" x14ac:dyDescent="0.25">
      <c r="C48" s="177"/>
      <c r="D48" s="177"/>
      <c r="E48" s="177"/>
      <c r="F48" s="177"/>
      <c r="G48" s="177"/>
      <c r="H48" s="177"/>
      <c r="I48" s="177"/>
      <c r="J48" s="177"/>
      <c r="K48" s="177"/>
    </row>
    <row r="49" spans="3:11" x14ac:dyDescent="0.25">
      <c r="C49" s="177"/>
      <c r="D49" s="177"/>
      <c r="E49" s="177"/>
      <c r="F49" s="177"/>
      <c r="G49" s="177"/>
      <c r="H49" s="177"/>
      <c r="I49" s="177"/>
      <c r="J49" s="177"/>
      <c r="K49" s="177"/>
    </row>
    <row r="50" spans="3:11" x14ac:dyDescent="0.25">
      <c r="C50" s="177"/>
      <c r="D50" s="177"/>
      <c r="E50" s="177"/>
      <c r="F50" s="177"/>
      <c r="G50" s="177"/>
      <c r="H50" s="177"/>
      <c r="I50" s="177"/>
      <c r="J50" s="177"/>
      <c r="K50" s="177"/>
    </row>
    <row r="51" spans="3:11" x14ac:dyDescent="0.25">
      <c r="C51" s="177"/>
      <c r="D51" s="177"/>
      <c r="E51" s="177"/>
      <c r="F51" s="177"/>
      <c r="G51" s="177"/>
      <c r="H51" s="177"/>
      <c r="I51" s="177"/>
      <c r="J51" s="177"/>
      <c r="K51" s="177"/>
    </row>
    <row r="52" spans="3:11" x14ac:dyDescent="0.25">
      <c r="C52" s="177"/>
      <c r="D52" s="177"/>
      <c r="E52" s="177"/>
      <c r="F52" s="177"/>
      <c r="G52" s="177"/>
      <c r="H52" s="177"/>
      <c r="I52" s="177"/>
      <c r="J52" s="177"/>
      <c r="K52" s="177"/>
    </row>
  </sheetData>
  <mergeCells count="7">
    <mergeCell ref="C46:K52"/>
    <mergeCell ref="B14:M14"/>
    <mergeCell ref="B4:B5"/>
    <mergeCell ref="B6:B7"/>
    <mergeCell ref="B8:B9"/>
    <mergeCell ref="B10:B11"/>
    <mergeCell ref="B12:B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606FD-D26C-4FFD-823F-F3DC4957BAB5}">
  <dimension ref="A1:J13"/>
  <sheetViews>
    <sheetView workbookViewId="0">
      <selection activeCell="M8" sqref="M8"/>
    </sheetView>
  </sheetViews>
  <sheetFormatPr baseColWidth="10" defaultRowHeight="10.5" x14ac:dyDescent="0.25"/>
  <cols>
    <col min="1" max="16384" width="10.90625" style="167"/>
  </cols>
  <sheetData>
    <row r="1" spans="1:10" ht="22" customHeight="1" x14ac:dyDescent="0.25">
      <c r="A1" s="166" t="s">
        <v>202</v>
      </c>
    </row>
    <row r="2" spans="1:10" ht="25" customHeight="1" x14ac:dyDescent="0.25">
      <c r="A2" s="167" t="s">
        <v>50</v>
      </c>
    </row>
    <row r="3" spans="1:10" ht="31.5" x14ac:dyDescent="0.25">
      <c r="B3" s="168" t="s">
        <v>13</v>
      </c>
      <c r="C3" s="168" t="s">
        <v>203</v>
      </c>
      <c r="D3" s="168" t="s">
        <v>31</v>
      </c>
      <c r="E3" s="168" t="s">
        <v>204</v>
      </c>
      <c r="I3" s="190"/>
      <c r="J3" s="190"/>
    </row>
    <row r="4" spans="1:10" x14ac:dyDescent="0.25">
      <c r="A4" s="169">
        <v>2016</v>
      </c>
      <c r="B4" s="170">
        <v>419.34699999999998</v>
      </c>
      <c r="C4" s="170">
        <v>5578.7809999999999</v>
      </c>
      <c r="D4" s="170">
        <v>456.46600000000001</v>
      </c>
      <c r="E4" s="170">
        <v>1.5589999999999999</v>
      </c>
      <c r="G4" s="171"/>
      <c r="H4" s="171"/>
      <c r="I4" s="191"/>
      <c r="J4" s="191"/>
    </row>
    <row r="5" spans="1:10" x14ac:dyDescent="0.25">
      <c r="A5" s="169">
        <v>2017</v>
      </c>
      <c r="B5" s="170">
        <v>394.68599999999998</v>
      </c>
      <c r="C5" s="170">
        <v>5597.9570000000003</v>
      </c>
      <c r="D5" s="170">
        <v>453.62799999999999</v>
      </c>
      <c r="E5" s="170">
        <v>2.2010000000000001</v>
      </c>
      <c r="G5" s="171"/>
      <c r="H5" s="171"/>
      <c r="I5" s="191"/>
      <c r="J5" s="191"/>
    </row>
    <row r="6" spans="1:10" x14ac:dyDescent="0.25">
      <c r="A6" s="169">
        <v>2018</v>
      </c>
      <c r="B6" s="170">
        <v>360.36599999999999</v>
      </c>
      <c r="C6" s="170">
        <v>5610.848</v>
      </c>
      <c r="D6" s="170">
        <v>448.19099999999997</v>
      </c>
      <c r="E6" s="170">
        <v>2.1749999999999998</v>
      </c>
      <c r="G6" s="171"/>
      <c r="H6" s="171"/>
      <c r="I6" s="191"/>
      <c r="J6" s="191"/>
    </row>
    <row r="7" spans="1:10" x14ac:dyDescent="0.25">
      <c r="A7" s="169">
        <v>2019</v>
      </c>
      <c r="B7" s="170">
        <v>312.71899999999999</v>
      </c>
      <c r="C7" s="170">
        <v>5610.9139999999998</v>
      </c>
      <c r="D7" s="170">
        <v>439.68</v>
      </c>
      <c r="E7" s="170">
        <v>1.831</v>
      </c>
      <c r="G7" s="171"/>
      <c r="H7" s="171"/>
      <c r="I7" s="191"/>
      <c r="J7" s="191"/>
    </row>
    <row r="8" spans="1:10" x14ac:dyDescent="0.25">
      <c r="A8" s="169">
        <v>2020</v>
      </c>
      <c r="B8" s="170">
        <v>265.87200000000001</v>
      </c>
      <c r="C8" s="170">
        <v>5802.375</v>
      </c>
      <c r="D8" s="170">
        <v>431.64100000000002</v>
      </c>
      <c r="E8" s="170">
        <v>1.7430000000000001</v>
      </c>
      <c r="G8" s="171"/>
      <c r="H8" s="171"/>
      <c r="I8" s="191"/>
      <c r="J8" s="191"/>
    </row>
    <row r="9" spans="1:10" x14ac:dyDescent="0.25">
      <c r="A9" s="169">
        <v>2021</v>
      </c>
      <c r="B9" s="170">
        <v>189.51900000000001</v>
      </c>
      <c r="C9" s="170">
        <v>5332.3919999999998</v>
      </c>
      <c r="D9" s="170">
        <v>405.18599999999998</v>
      </c>
      <c r="E9" s="170">
        <v>2.093</v>
      </c>
      <c r="G9" s="171"/>
      <c r="H9" s="171"/>
      <c r="I9" s="191"/>
      <c r="J9" s="191"/>
    </row>
    <row r="10" spans="1:10" ht="13" customHeight="1" x14ac:dyDescent="0.25">
      <c r="A10" s="169">
        <v>2022</v>
      </c>
      <c r="B10" s="170">
        <v>155.41800000000001</v>
      </c>
      <c r="C10" s="170">
        <v>5283.3090000000002</v>
      </c>
      <c r="D10" s="170">
        <v>397.31900000000002</v>
      </c>
      <c r="E10" s="170">
        <v>1.9450000000000001</v>
      </c>
      <c r="G10" s="171"/>
      <c r="H10" s="171"/>
      <c r="I10" s="171"/>
      <c r="J10" s="171"/>
    </row>
    <row r="11" spans="1:10" ht="27.5" customHeight="1" x14ac:dyDescent="0.25">
      <c r="A11" s="167" t="s">
        <v>205</v>
      </c>
    </row>
    <row r="12" spans="1:10" x14ac:dyDescent="0.25">
      <c r="A12" s="167" t="s">
        <v>206</v>
      </c>
    </row>
    <row r="13" spans="1:10" x14ac:dyDescent="0.25">
      <c r="A13" s="167"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38"/>
  <sheetViews>
    <sheetView showGridLines="0" workbookViewId="0">
      <selection activeCell="K38" sqref="K38"/>
    </sheetView>
  </sheetViews>
  <sheetFormatPr baseColWidth="10" defaultColWidth="10.81640625" defaultRowHeight="10.5" x14ac:dyDescent="0.25"/>
  <cols>
    <col min="1" max="1" width="3.453125" style="1" customWidth="1"/>
    <col min="2" max="2" width="28.453125" style="1" customWidth="1"/>
    <col min="3" max="3" width="22.453125" style="1" customWidth="1"/>
    <col min="4" max="7" width="12.1796875" style="1" customWidth="1"/>
    <col min="8" max="8" width="11.81640625" style="1" customWidth="1"/>
    <col min="9" max="10" width="13.81640625" style="1" customWidth="1"/>
    <col min="11" max="16384" width="10.81640625" style="1"/>
  </cols>
  <sheetData>
    <row r="1" spans="2:11" x14ac:dyDescent="0.25">
      <c r="B1" s="78" t="s">
        <v>165</v>
      </c>
      <c r="C1" s="78"/>
      <c r="D1" s="78"/>
      <c r="E1" s="78"/>
      <c r="F1" s="78"/>
      <c r="G1" s="78"/>
      <c r="H1" s="78"/>
    </row>
    <row r="2" spans="2:11" x14ac:dyDescent="0.25">
      <c r="B2" s="73"/>
      <c r="C2" s="73"/>
      <c r="D2" s="73"/>
      <c r="E2" s="73"/>
      <c r="F2" s="73"/>
      <c r="G2" s="79"/>
      <c r="H2" s="5" t="s">
        <v>48</v>
      </c>
    </row>
    <row r="3" spans="2:11" x14ac:dyDescent="0.25">
      <c r="B3" s="73"/>
      <c r="C3" s="73"/>
      <c r="D3" s="185" t="s">
        <v>30</v>
      </c>
      <c r="E3" s="185"/>
      <c r="F3" s="185"/>
      <c r="G3" s="185"/>
      <c r="H3" s="186" t="s">
        <v>22</v>
      </c>
    </row>
    <row r="4" spans="2:11" ht="42" customHeight="1" x14ac:dyDescent="0.25">
      <c r="B4" s="187"/>
      <c r="C4" s="187"/>
      <c r="D4" s="99" t="s">
        <v>19</v>
      </c>
      <c r="E4" s="99" t="s">
        <v>20</v>
      </c>
      <c r="F4" s="99" t="s">
        <v>18</v>
      </c>
      <c r="G4" s="98" t="s">
        <v>26</v>
      </c>
      <c r="H4" s="186"/>
    </row>
    <row r="5" spans="2:11" x14ac:dyDescent="0.25">
      <c r="B5" s="82" t="s">
        <v>32</v>
      </c>
      <c r="C5" s="83"/>
      <c r="D5" s="122">
        <v>905900</v>
      </c>
      <c r="E5" s="123">
        <v>2342100</v>
      </c>
      <c r="F5" s="124">
        <v>2730900</v>
      </c>
      <c r="G5" s="123">
        <v>5978900</v>
      </c>
      <c r="H5" s="115">
        <v>54427500</v>
      </c>
      <c r="I5" s="65"/>
      <c r="J5" s="3"/>
    </row>
    <row r="6" spans="2:11" ht="12" x14ac:dyDescent="0.25">
      <c r="B6" s="84" t="s">
        <v>182</v>
      </c>
      <c r="C6" s="85"/>
      <c r="D6" s="125">
        <v>3068700</v>
      </c>
      <c r="E6" s="126">
        <v>2500100</v>
      </c>
      <c r="F6" s="127">
        <v>5983000</v>
      </c>
      <c r="G6" s="126">
        <v>11551800</v>
      </c>
      <c r="H6" s="116" t="s">
        <v>15</v>
      </c>
    </row>
    <row r="7" spans="2:11" x14ac:dyDescent="0.25">
      <c r="B7" s="86" t="s">
        <v>4</v>
      </c>
      <c r="C7" s="87"/>
      <c r="D7" s="100"/>
      <c r="E7" s="101"/>
      <c r="F7" s="102"/>
      <c r="G7" s="101"/>
      <c r="H7" s="117"/>
      <c r="K7" s="68"/>
    </row>
    <row r="8" spans="2:11" x14ac:dyDescent="0.25">
      <c r="B8" s="88" t="s">
        <v>5</v>
      </c>
      <c r="C8" s="89"/>
      <c r="D8" s="103">
        <v>4.9446421823628839</v>
      </c>
      <c r="E8" s="104">
        <v>45.958690490474886</v>
      </c>
      <c r="F8" s="105">
        <v>7.3586596055295548</v>
      </c>
      <c r="G8" s="104">
        <v>22.110216298576969</v>
      </c>
      <c r="H8" s="118">
        <v>14.412751771875133</v>
      </c>
      <c r="J8" s="74"/>
      <c r="K8" s="68"/>
    </row>
    <row r="9" spans="2:11" x14ac:dyDescent="0.25">
      <c r="B9" s="88" t="s">
        <v>6</v>
      </c>
      <c r="C9" s="89"/>
      <c r="D9" s="103">
        <v>10.764057808359901</v>
      </c>
      <c r="E9" s="104">
        <v>10.497726777085772</v>
      </c>
      <c r="F9" s="105">
        <v>6.3466876137722217</v>
      </c>
      <c r="G9" s="104">
        <v>8.6420642385300841</v>
      </c>
      <c r="H9" s="118">
        <v>6.5824548849449656</v>
      </c>
      <c r="K9" s="68"/>
    </row>
    <row r="10" spans="2:11" x14ac:dyDescent="0.25">
      <c r="B10" s="88" t="s">
        <v>7</v>
      </c>
      <c r="C10" s="89"/>
      <c r="D10" s="103">
        <v>36.586052952530082</v>
      </c>
      <c r="E10" s="104">
        <v>7.9350412648420745</v>
      </c>
      <c r="F10" s="105">
        <v>19.493199199764497</v>
      </c>
      <c r="G10" s="104">
        <v>17.557666014251598</v>
      </c>
      <c r="H10" s="118">
        <v>14.807878464902913</v>
      </c>
      <c r="K10" s="68"/>
    </row>
    <row r="11" spans="2:11" x14ac:dyDescent="0.25">
      <c r="B11" s="88" t="s">
        <v>8</v>
      </c>
      <c r="C11" s="89"/>
      <c r="D11" s="103">
        <v>33.413924420117525</v>
      </c>
      <c r="E11" s="104">
        <v>6.8320617707053346</v>
      </c>
      <c r="F11" s="105">
        <v>21.767930201680976</v>
      </c>
      <c r="G11" s="104">
        <v>17.683827035229726</v>
      </c>
      <c r="H11" s="118">
        <v>15.455097897723952</v>
      </c>
      <c r="K11" s="68"/>
    </row>
    <row r="12" spans="2:11" x14ac:dyDescent="0.25">
      <c r="B12" s="88" t="s">
        <v>9</v>
      </c>
      <c r="C12" s="89"/>
      <c r="D12" s="103">
        <v>12.383949966398381</v>
      </c>
      <c r="E12" s="104">
        <v>10.321290346312876</v>
      </c>
      <c r="F12" s="105">
        <v>18.842707463457714</v>
      </c>
      <c r="G12" s="104">
        <v>14.5262341518364</v>
      </c>
      <c r="H12" s="118">
        <v>16.163463272584977</v>
      </c>
      <c r="K12" s="68"/>
    </row>
    <row r="13" spans="2:11" x14ac:dyDescent="0.25">
      <c r="B13" s="90" t="s">
        <v>10</v>
      </c>
      <c r="C13" s="91"/>
      <c r="D13" s="103">
        <v>1.907372670231229</v>
      </c>
      <c r="E13" s="104">
        <v>18.455189350579058</v>
      </c>
      <c r="F13" s="105">
        <v>26.190815915795042</v>
      </c>
      <c r="G13" s="104">
        <v>19.479992261575223</v>
      </c>
      <c r="H13" s="118">
        <v>32.578353707968006</v>
      </c>
    </row>
    <row r="14" spans="2:11" ht="12" x14ac:dyDescent="0.25">
      <c r="B14" s="92" t="s">
        <v>183</v>
      </c>
      <c r="C14" s="93"/>
      <c r="D14" s="106"/>
      <c r="E14" s="107"/>
      <c r="F14" s="108"/>
      <c r="G14" s="107"/>
      <c r="H14" s="119"/>
      <c r="K14" s="68"/>
    </row>
    <row r="15" spans="2:11" x14ac:dyDescent="0.25">
      <c r="B15" s="88" t="s">
        <v>27</v>
      </c>
      <c r="C15" s="89"/>
      <c r="D15" s="103">
        <v>61.160046703883587</v>
      </c>
      <c r="E15" s="104">
        <v>93.331110355551161</v>
      </c>
      <c r="F15" s="105">
        <v>76.418380770913515</v>
      </c>
      <c r="G15" s="104">
        <v>80.73505080771794</v>
      </c>
      <c r="H15" s="118">
        <v>48.839620064911756</v>
      </c>
      <c r="J15" s="74"/>
      <c r="K15" s="68"/>
    </row>
    <row r="16" spans="2:11" ht="12" x14ac:dyDescent="0.25">
      <c r="B16" s="183" t="s">
        <v>184</v>
      </c>
      <c r="C16" s="184"/>
      <c r="D16" s="103">
        <v>4.7585515466422819E-2</v>
      </c>
      <c r="E16" s="104">
        <v>43.54420156785487</v>
      </c>
      <c r="F16" s="105">
        <v>21.591747384472914</v>
      </c>
      <c r="G16" s="104">
        <v>26.931165190216976</v>
      </c>
      <c r="H16" s="118">
        <v>17.228068329493716</v>
      </c>
      <c r="J16" s="75"/>
      <c r="K16" s="68"/>
    </row>
    <row r="17" spans="2:13" ht="12" x14ac:dyDescent="0.25">
      <c r="B17" s="183" t="s">
        <v>185</v>
      </c>
      <c r="C17" s="184"/>
      <c r="D17" s="103">
        <v>0.30031998715982289</v>
      </c>
      <c r="E17" s="104">
        <v>49.785248109667677</v>
      </c>
      <c r="F17" s="105">
        <v>28.453692731757723</v>
      </c>
      <c r="G17" s="104">
        <v>32.548148840928327</v>
      </c>
      <c r="H17" s="118">
        <v>22.290821876743447</v>
      </c>
      <c r="K17" s="68"/>
    </row>
    <row r="18" spans="2:13" ht="12" x14ac:dyDescent="0.25">
      <c r="B18" s="183" t="s">
        <v>186</v>
      </c>
      <c r="C18" s="184"/>
      <c r="D18" s="103">
        <v>60.81214120125734</v>
      </c>
      <c r="E18" s="104">
        <v>1.6606780286178525E-3</v>
      </c>
      <c r="F18" s="105">
        <v>26.372940654682886</v>
      </c>
      <c r="G18" s="104">
        <v>21.255736776572626</v>
      </c>
      <c r="H18" s="118">
        <v>9.3207298586745715</v>
      </c>
      <c r="I18" s="76"/>
      <c r="K18" s="68"/>
    </row>
    <row r="19" spans="2:13" x14ac:dyDescent="0.25">
      <c r="B19" s="84" t="s">
        <v>28</v>
      </c>
      <c r="C19" s="85"/>
      <c r="D19" s="103">
        <v>38.839953296116413</v>
      </c>
      <c r="E19" s="104">
        <v>6.6688896444488348</v>
      </c>
      <c r="F19" s="105">
        <v>23.581619229086478</v>
      </c>
      <c r="G19" s="104">
        <v>19.264949192282071</v>
      </c>
      <c r="H19" s="118">
        <v>51.16037993508823</v>
      </c>
      <c r="I19" s="68"/>
      <c r="J19" s="74"/>
      <c r="K19" s="68"/>
    </row>
    <row r="20" spans="2:13" ht="12" x14ac:dyDescent="0.25">
      <c r="B20" s="183" t="s">
        <v>187</v>
      </c>
      <c r="C20" s="184"/>
      <c r="D20" s="103">
        <v>1.4985481331444983</v>
      </c>
      <c r="E20" s="104">
        <v>6.6683652198082184</v>
      </c>
      <c r="F20" s="105">
        <v>5.1873025831449064</v>
      </c>
      <c r="G20" s="104">
        <v>5.2087952859125677</v>
      </c>
      <c r="H20" s="118">
        <v>26.228866637901938</v>
      </c>
      <c r="K20" s="68"/>
    </row>
    <row r="21" spans="2:13" ht="12" x14ac:dyDescent="0.25">
      <c r="B21" s="183" t="s">
        <v>188</v>
      </c>
      <c r="C21" s="184"/>
      <c r="D21" s="109">
        <v>37.341405162971917</v>
      </c>
      <c r="E21" s="110">
        <v>5.2442464061616396E-4</v>
      </c>
      <c r="F21" s="111">
        <v>18.394316645941572</v>
      </c>
      <c r="G21" s="110">
        <v>14.056153906369504</v>
      </c>
      <c r="H21" s="120">
        <v>24.931513297186264</v>
      </c>
    </row>
    <row r="22" spans="2:13" ht="12" x14ac:dyDescent="0.25">
      <c r="B22" s="94" t="s">
        <v>189</v>
      </c>
      <c r="C22" s="95"/>
      <c r="D22" s="112"/>
      <c r="E22" s="113"/>
      <c r="F22" s="114"/>
      <c r="G22" s="113"/>
      <c r="H22" s="121"/>
    </row>
    <row r="23" spans="2:13" x14ac:dyDescent="0.25">
      <c r="B23" s="84" t="s">
        <v>12</v>
      </c>
      <c r="C23" s="85"/>
      <c r="D23" s="103">
        <v>90.377785062681568</v>
      </c>
      <c r="E23" s="104">
        <v>91.509725034939848</v>
      </c>
      <c r="F23" s="105">
        <v>89.747156334262144</v>
      </c>
      <c r="G23" s="104">
        <v>90.533572552019606</v>
      </c>
      <c r="H23" s="118">
        <v>40.200000000000003</v>
      </c>
      <c r="J23" s="75"/>
      <c r="K23" s="75"/>
      <c r="L23" s="75"/>
      <c r="M23" s="75"/>
    </row>
    <row r="24" spans="2:13" x14ac:dyDescent="0.25">
      <c r="B24" s="84" t="s">
        <v>13</v>
      </c>
      <c r="C24" s="85"/>
      <c r="D24" s="103">
        <v>9.559363801815449</v>
      </c>
      <c r="E24" s="104">
        <v>1.3084854677307844</v>
      </c>
      <c r="F24" s="105">
        <v>1.5349828858488745</v>
      </c>
      <c r="G24" s="104">
        <v>2.6621586483070776</v>
      </c>
      <c r="H24" s="118">
        <v>20.3</v>
      </c>
    </row>
    <row r="25" spans="2:13" x14ac:dyDescent="0.25">
      <c r="B25" s="84" t="s">
        <v>11</v>
      </c>
      <c r="C25" s="85"/>
      <c r="D25" s="103" t="s">
        <v>15</v>
      </c>
      <c r="E25" s="104" t="s">
        <v>15</v>
      </c>
      <c r="F25" s="105" t="s">
        <v>15</v>
      </c>
      <c r="G25" s="104" t="s">
        <v>15</v>
      </c>
      <c r="H25" s="118">
        <v>36.9</v>
      </c>
    </row>
    <row r="26" spans="2:13" x14ac:dyDescent="0.25">
      <c r="B26" s="84" t="s">
        <v>31</v>
      </c>
      <c r="C26" s="85"/>
      <c r="D26" s="103">
        <v>6.2851135502978647E-2</v>
      </c>
      <c r="E26" s="104">
        <v>7.1817894973293637</v>
      </c>
      <c r="F26" s="105">
        <v>8.7178607798889782</v>
      </c>
      <c r="G26" s="104">
        <v>6.8042687996733058</v>
      </c>
      <c r="H26" s="118" t="s">
        <v>25</v>
      </c>
    </row>
    <row r="27" spans="2:13" x14ac:dyDescent="0.25">
      <c r="B27" s="96" t="s">
        <v>14</v>
      </c>
      <c r="C27" s="77"/>
      <c r="D27" s="109" t="s">
        <v>15</v>
      </c>
      <c r="E27" s="110" t="s">
        <v>15</v>
      </c>
      <c r="F27" s="111" t="s">
        <v>15</v>
      </c>
      <c r="G27" s="110" t="s">
        <v>15</v>
      </c>
      <c r="H27" s="120">
        <v>2.6</v>
      </c>
    </row>
    <row r="28" spans="2:13" ht="12" x14ac:dyDescent="0.25">
      <c r="B28" s="97" t="s">
        <v>190</v>
      </c>
      <c r="C28" s="77" t="s">
        <v>21</v>
      </c>
      <c r="D28" s="105">
        <v>1.012407273236934</v>
      </c>
      <c r="E28" s="110">
        <v>39.663721439615564</v>
      </c>
      <c r="F28" s="111">
        <v>5.3530783333570975</v>
      </c>
      <c r="G28" s="110">
        <v>18.143450375308902</v>
      </c>
      <c r="H28" s="120">
        <v>9.3306385208109592</v>
      </c>
    </row>
    <row r="29" spans="2:13" x14ac:dyDescent="0.25">
      <c r="B29" s="188"/>
      <c r="C29" s="188"/>
      <c r="D29" s="188"/>
      <c r="E29" s="188"/>
      <c r="F29" s="188"/>
      <c r="G29" s="188"/>
      <c r="H29" s="188"/>
    </row>
    <row r="30" spans="2:13" x14ac:dyDescent="0.25">
      <c r="B30" s="189" t="s">
        <v>208</v>
      </c>
      <c r="C30" s="176"/>
      <c r="D30" s="176"/>
      <c r="E30" s="176"/>
      <c r="F30" s="176"/>
      <c r="G30" s="176"/>
      <c r="H30" s="176"/>
    </row>
    <row r="31" spans="2:13" x14ac:dyDescent="0.25">
      <c r="B31" s="176"/>
      <c r="C31" s="176"/>
      <c r="D31" s="176"/>
      <c r="E31" s="176"/>
      <c r="F31" s="176"/>
      <c r="G31" s="176"/>
      <c r="H31" s="176"/>
    </row>
    <row r="32" spans="2:13" x14ac:dyDescent="0.25">
      <c r="B32" s="176"/>
      <c r="C32" s="176"/>
      <c r="D32" s="176"/>
      <c r="E32" s="176"/>
      <c r="F32" s="176"/>
      <c r="G32" s="176"/>
      <c r="H32" s="176"/>
    </row>
    <row r="33" spans="2:8" x14ac:dyDescent="0.25">
      <c r="B33" s="176"/>
      <c r="C33" s="176"/>
      <c r="D33" s="176"/>
      <c r="E33" s="176"/>
      <c r="F33" s="176"/>
      <c r="G33" s="176"/>
      <c r="H33" s="176"/>
    </row>
    <row r="34" spans="2:8" x14ac:dyDescent="0.25">
      <c r="B34" s="176"/>
      <c r="C34" s="176"/>
      <c r="D34" s="176"/>
      <c r="E34" s="176"/>
      <c r="F34" s="176"/>
      <c r="G34" s="176"/>
      <c r="H34" s="176"/>
    </row>
    <row r="35" spans="2:8" x14ac:dyDescent="0.25">
      <c r="B35" s="176"/>
      <c r="C35" s="176"/>
      <c r="D35" s="176"/>
      <c r="E35" s="176"/>
      <c r="F35" s="176"/>
      <c r="G35" s="176"/>
      <c r="H35" s="176"/>
    </row>
    <row r="36" spans="2:8" x14ac:dyDescent="0.25">
      <c r="B36" s="176"/>
      <c r="C36" s="176"/>
      <c r="D36" s="176"/>
      <c r="E36" s="176"/>
      <c r="F36" s="176"/>
      <c r="G36" s="176"/>
      <c r="H36" s="176"/>
    </row>
    <row r="37" spans="2:8" x14ac:dyDescent="0.25">
      <c r="B37" s="176"/>
      <c r="C37" s="176"/>
      <c r="D37" s="176"/>
      <c r="E37" s="176"/>
      <c r="F37" s="176"/>
      <c r="G37" s="176"/>
      <c r="H37" s="176"/>
    </row>
    <row r="38" spans="2:8" ht="30.5" customHeight="1" x14ac:dyDescent="0.25">
      <c r="B38" s="176"/>
      <c r="C38" s="176"/>
      <c r="D38" s="176"/>
      <c r="E38" s="176"/>
      <c r="F38" s="176"/>
      <c r="G38" s="176"/>
      <c r="H38" s="176"/>
    </row>
  </sheetData>
  <mergeCells count="10">
    <mergeCell ref="B18:C18"/>
    <mergeCell ref="B20:C20"/>
    <mergeCell ref="B21:C21"/>
    <mergeCell ref="B29:H29"/>
    <mergeCell ref="B30:H38"/>
    <mergeCell ref="B17:C17"/>
    <mergeCell ref="D3:G3"/>
    <mergeCell ref="H3:H4"/>
    <mergeCell ref="B4:C4"/>
    <mergeCell ref="B16:C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8"/>
  <sheetViews>
    <sheetView showGridLines="0" workbookViewId="0">
      <selection activeCell="J20" sqref="J20"/>
    </sheetView>
  </sheetViews>
  <sheetFormatPr baseColWidth="10" defaultColWidth="10.81640625" defaultRowHeight="10.5" x14ac:dyDescent="0.25"/>
  <cols>
    <col min="1" max="1" width="3.453125" style="1" customWidth="1"/>
    <col min="2" max="2" width="46.1796875" style="1" customWidth="1"/>
    <col min="3" max="16384" width="10.81640625" style="1"/>
  </cols>
  <sheetData>
    <row r="1" spans="2:15" x14ac:dyDescent="0.25">
      <c r="B1" s="144" t="s">
        <v>58</v>
      </c>
    </row>
    <row r="2" spans="2:15" x14ac:dyDescent="0.25">
      <c r="B2" s="144"/>
    </row>
    <row r="3" spans="2:15" ht="14.25" customHeight="1" x14ac:dyDescent="0.25">
      <c r="C3" s="81">
        <v>2010</v>
      </c>
      <c r="D3" s="81">
        <v>2011</v>
      </c>
      <c r="E3" s="81">
        <v>2012</v>
      </c>
      <c r="F3" s="81">
        <v>2013</v>
      </c>
      <c r="G3" s="81">
        <v>2014</v>
      </c>
      <c r="H3" s="81">
        <v>2015</v>
      </c>
      <c r="I3" s="145">
        <v>2016</v>
      </c>
      <c r="J3" s="146" t="s">
        <v>192</v>
      </c>
      <c r="K3" s="146" t="s">
        <v>193</v>
      </c>
      <c r="L3" s="146" t="s">
        <v>194</v>
      </c>
      <c r="M3" s="146" t="s">
        <v>195</v>
      </c>
      <c r="N3" s="146" t="s">
        <v>196</v>
      </c>
      <c r="O3" s="146" t="s">
        <v>197</v>
      </c>
    </row>
    <row r="4" spans="2:15" x14ac:dyDescent="0.25">
      <c r="B4" s="147" t="s">
        <v>47</v>
      </c>
      <c r="C4" s="130">
        <v>15933</v>
      </c>
      <c r="D4" s="130">
        <v>16368.15</v>
      </c>
      <c r="E4" s="130">
        <v>16757.039000000001</v>
      </c>
      <c r="F4" s="130">
        <v>17406</v>
      </c>
      <c r="G4" s="130">
        <v>17700</v>
      </c>
      <c r="H4" s="130">
        <v>18003</v>
      </c>
      <c r="I4" s="128">
        <v>18058</v>
      </c>
      <c r="J4" s="129">
        <v>17988</v>
      </c>
      <c r="K4" s="130">
        <v>16945</v>
      </c>
      <c r="L4" s="130">
        <v>16641</v>
      </c>
      <c r="M4" s="130">
        <v>16674</v>
      </c>
      <c r="N4" s="130">
        <v>15574</v>
      </c>
      <c r="O4" s="130">
        <v>15411.244671</v>
      </c>
    </row>
    <row r="5" spans="2:15" x14ac:dyDescent="0.25">
      <c r="B5" s="148" t="s">
        <v>168</v>
      </c>
      <c r="C5" s="133">
        <v>6868</v>
      </c>
      <c r="D5" s="133">
        <v>7144</v>
      </c>
      <c r="E5" s="133">
        <v>7415</v>
      </c>
      <c r="F5" s="133">
        <v>7767</v>
      </c>
      <c r="G5" s="133">
        <v>7988</v>
      </c>
      <c r="H5" s="133">
        <v>8220</v>
      </c>
      <c r="I5" s="131">
        <v>8364</v>
      </c>
      <c r="J5" s="132">
        <v>8430</v>
      </c>
      <c r="K5" s="133">
        <v>7639</v>
      </c>
      <c r="L5" s="133">
        <v>7568</v>
      </c>
      <c r="M5" s="133">
        <v>7291</v>
      </c>
      <c r="N5" s="133">
        <v>6898</v>
      </c>
      <c r="O5" s="133">
        <v>6843.484144</v>
      </c>
    </row>
    <row r="6" spans="2:15" x14ac:dyDescent="0.25">
      <c r="B6" s="149" t="s">
        <v>169</v>
      </c>
      <c r="C6" s="133">
        <v>4914</v>
      </c>
      <c r="D6" s="133">
        <v>5007</v>
      </c>
      <c r="E6" s="133">
        <v>5093</v>
      </c>
      <c r="F6" s="133">
        <v>5267</v>
      </c>
      <c r="G6" s="133">
        <v>5272</v>
      </c>
      <c r="H6" s="133">
        <v>5327</v>
      </c>
      <c r="I6" s="131">
        <v>5292</v>
      </c>
      <c r="J6" s="132">
        <v>5212</v>
      </c>
      <c r="K6" s="133">
        <v>5100</v>
      </c>
      <c r="L6" s="133">
        <v>5040</v>
      </c>
      <c r="M6" s="133">
        <v>5395</v>
      </c>
      <c r="N6" s="133">
        <v>5110</v>
      </c>
      <c r="O6" s="133">
        <v>5195.0897709999999</v>
      </c>
    </row>
    <row r="7" spans="2:15" x14ac:dyDescent="0.25">
      <c r="B7" s="150" t="s">
        <v>170</v>
      </c>
      <c r="C7" s="133">
        <v>4151</v>
      </c>
      <c r="D7" s="133">
        <v>4217</v>
      </c>
      <c r="E7" s="133">
        <v>4249</v>
      </c>
      <c r="F7" s="133">
        <v>4372</v>
      </c>
      <c r="G7" s="133">
        <v>4440</v>
      </c>
      <c r="H7" s="133">
        <v>4456</v>
      </c>
      <c r="I7" s="131">
        <v>4402</v>
      </c>
      <c r="J7" s="132">
        <v>4347</v>
      </c>
      <c r="K7" s="133">
        <v>4205</v>
      </c>
      <c r="L7" s="133">
        <v>4033</v>
      </c>
      <c r="M7" s="133">
        <v>3987</v>
      </c>
      <c r="N7" s="133">
        <v>3566</v>
      </c>
      <c r="O7" s="133">
        <v>3372.670756</v>
      </c>
    </row>
    <row r="8" spans="2:15" ht="12" x14ac:dyDescent="0.25">
      <c r="B8" s="151" t="s">
        <v>198</v>
      </c>
      <c r="C8" s="134">
        <v>218.91768347822492</v>
      </c>
      <c r="D8" s="134">
        <v>223.98485948066482</v>
      </c>
      <c r="E8" s="134">
        <v>227.47620163500164</v>
      </c>
      <c r="F8" s="134">
        <v>233.76701789438363</v>
      </c>
      <c r="G8" s="134">
        <v>234.67461570367979</v>
      </c>
      <c r="H8" s="134">
        <v>238.25264109311763</v>
      </c>
      <c r="I8" s="134">
        <v>240.58399999999997</v>
      </c>
      <c r="J8" s="135">
        <v>234</v>
      </c>
      <c r="K8" s="134">
        <v>221</v>
      </c>
      <c r="L8" s="99">
        <v>219</v>
      </c>
      <c r="M8" s="99">
        <v>218</v>
      </c>
      <c r="N8" s="99">
        <v>215</v>
      </c>
      <c r="O8" s="134">
        <v>218.52551165083639</v>
      </c>
    </row>
    <row r="9" spans="2:15" x14ac:dyDescent="0.25">
      <c r="B9" s="152" t="s">
        <v>49</v>
      </c>
      <c r="C9" s="81"/>
      <c r="D9" s="153"/>
      <c r="E9" s="154"/>
      <c r="F9" s="154"/>
      <c r="G9" s="154"/>
      <c r="H9" s="153"/>
      <c r="I9" s="136"/>
      <c r="J9" s="155"/>
      <c r="K9" s="137"/>
      <c r="L9" s="81"/>
      <c r="M9" s="81"/>
      <c r="N9" s="81"/>
      <c r="O9" s="81"/>
    </row>
    <row r="10" spans="2:15" x14ac:dyDescent="0.25">
      <c r="B10" s="148" t="s">
        <v>42</v>
      </c>
      <c r="C10" s="81" t="s">
        <v>25</v>
      </c>
      <c r="D10" s="81" t="s">
        <v>25</v>
      </c>
      <c r="E10" s="81" t="s">
        <v>25</v>
      </c>
      <c r="F10" s="154">
        <v>90.497863331088354</v>
      </c>
      <c r="G10" s="154">
        <v>90.69637698941095</v>
      </c>
      <c r="H10" s="154">
        <v>91.002032793143414</v>
      </c>
      <c r="I10" s="138">
        <v>91.4</v>
      </c>
      <c r="J10" s="139">
        <v>91.6</v>
      </c>
      <c r="K10" s="137">
        <v>91.3</v>
      </c>
      <c r="L10" s="81">
        <v>91.7</v>
      </c>
      <c r="M10" s="81">
        <v>92.1</v>
      </c>
      <c r="N10" s="81">
        <v>92.5</v>
      </c>
      <c r="O10" s="137">
        <v>93.006245724095876</v>
      </c>
    </row>
    <row r="11" spans="2:15" x14ac:dyDescent="0.25">
      <c r="B11" s="149" t="s">
        <v>43</v>
      </c>
      <c r="C11" s="81" t="s">
        <v>25</v>
      </c>
      <c r="D11" s="81" t="s">
        <v>25</v>
      </c>
      <c r="E11" s="81" t="s">
        <v>25</v>
      </c>
      <c r="F11" s="154">
        <v>4.2531813659692528</v>
      </c>
      <c r="G11" s="154">
        <v>4.2628058683491368</v>
      </c>
      <c r="H11" s="154">
        <v>4.1820380952016167</v>
      </c>
      <c r="I11" s="138">
        <v>4.2</v>
      </c>
      <c r="J11" s="139">
        <v>4.2</v>
      </c>
      <c r="K11" s="137">
        <v>4.5</v>
      </c>
      <c r="L11" s="81">
        <v>4.5</v>
      </c>
      <c r="M11" s="81">
        <v>4.5999999999999996</v>
      </c>
      <c r="N11" s="81">
        <v>4.5999999999999996</v>
      </c>
      <c r="O11" s="137">
        <v>4.6822309436815788</v>
      </c>
    </row>
    <row r="12" spans="2:15" x14ac:dyDescent="0.25">
      <c r="B12" s="150" t="s">
        <v>44</v>
      </c>
      <c r="C12" s="81" t="s">
        <v>25</v>
      </c>
      <c r="D12" s="81" t="s">
        <v>25</v>
      </c>
      <c r="E12" s="81" t="s">
        <v>25</v>
      </c>
      <c r="F12" s="154">
        <v>5.248955302942373</v>
      </c>
      <c r="G12" s="154">
        <v>5.0408171422399155</v>
      </c>
      <c r="H12" s="154">
        <v>4.8159291116549419</v>
      </c>
      <c r="I12" s="138">
        <v>4.4000000000000004</v>
      </c>
      <c r="J12" s="139">
        <v>4.2</v>
      </c>
      <c r="K12" s="137">
        <v>4.2</v>
      </c>
      <c r="L12" s="81">
        <v>3.8</v>
      </c>
      <c r="M12" s="81">
        <v>3.2</v>
      </c>
      <c r="N12" s="81">
        <v>2.8</v>
      </c>
      <c r="O12" s="137">
        <v>2.3115233322225572</v>
      </c>
    </row>
    <row r="13" spans="2:15" ht="12" x14ac:dyDescent="0.25">
      <c r="B13" s="156" t="s">
        <v>199</v>
      </c>
      <c r="C13" s="81"/>
      <c r="D13" s="81"/>
      <c r="E13" s="81"/>
      <c r="F13" s="81"/>
      <c r="G13" s="81"/>
      <c r="H13" s="81"/>
      <c r="I13" s="145"/>
      <c r="J13" s="155"/>
      <c r="K13" s="81"/>
      <c r="L13" s="157"/>
      <c r="M13" s="157"/>
      <c r="N13" s="157"/>
      <c r="O13" s="157"/>
    </row>
    <row r="14" spans="2:15" x14ac:dyDescent="0.25">
      <c r="B14" s="158" t="s">
        <v>41</v>
      </c>
      <c r="C14" s="153" t="s">
        <v>1</v>
      </c>
      <c r="D14" s="153" t="s">
        <v>40</v>
      </c>
      <c r="E14" s="153" t="s">
        <v>54</v>
      </c>
      <c r="F14" s="153" t="s">
        <v>53</v>
      </c>
      <c r="G14" s="153" t="s">
        <v>57</v>
      </c>
      <c r="H14" s="153" t="s">
        <v>2</v>
      </c>
      <c r="I14" s="140" t="s">
        <v>29</v>
      </c>
      <c r="J14" s="141">
        <v>-1.4</v>
      </c>
      <c r="K14" s="137">
        <v>-7.5</v>
      </c>
      <c r="L14" s="81">
        <v>-2.9</v>
      </c>
      <c r="M14" s="81">
        <v>-0.3</v>
      </c>
      <c r="N14" s="81">
        <v>-8.1</v>
      </c>
      <c r="O14" s="81">
        <v>-6.1</v>
      </c>
    </row>
    <row r="15" spans="2:15" x14ac:dyDescent="0.25">
      <c r="B15" s="159" t="s">
        <v>45</v>
      </c>
      <c r="C15" s="81">
        <v>0.5</v>
      </c>
      <c r="D15" s="153" t="s">
        <v>51</v>
      </c>
      <c r="E15" s="154">
        <v>-0.3</v>
      </c>
      <c r="F15" s="154" t="s">
        <v>52</v>
      </c>
      <c r="G15" s="154">
        <v>0</v>
      </c>
      <c r="H15" s="153" t="s">
        <v>3</v>
      </c>
      <c r="I15" s="136" t="s">
        <v>56</v>
      </c>
      <c r="J15" s="155">
        <v>-1.6</v>
      </c>
      <c r="K15" s="137">
        <v>-7.3</v>
      </c>
      <c r="L15" s="81">
        <v>-1.8</v>
      </c>
      <c r="M15" s="81">
        <v>-0.9</v>
      </c>
      <c r="N15" s="81">
        <v>-2.9</v>
      </c>
      <c r="O15" s="81">
        <v>-3.6</v>
      </c>
    </row>
    <row r="16" spans="2:15" x14ac:dyDescent="0.25">
      <c r="B16" s="160"/>
      <c r="C16" s="143"/>
      <c r="D16" s="143"/>
      <c r="E16" s="142"/>
      <c r="F16" s="161"/>
      <c r="G16" s="161"/>
      <c r="H16" s="161"/>
      <c r="I16" s="142"/>
      <c r="J16" s="142"/>
      <c r="K16" s="143"/>
      <c r="L16" s="38"/>
      <c r="M16" s="143"/>
      <c r="N16" s="143"/>
    </row>
    <row r="17" spans="2:9" ht="11.25" customHeight="1" x14ac:dyDescent="0.25">
      <c r="B17" s="176" t="s">
        <v>191</v>
      </c>
      <c r="C17" s="176"/>
      <c r="D17" s="176"/>
      <c r="E17" s="176"/>
      <c r="F17" s="176"/>
      <c r="G17" s="176"/>
      <c r="H17" s="176"/>
      <c r="I17" s="176"/>
    </row>
    <row r="18" spans="2:9" x14ac:dyDescent="0.25">
      <c r="B18" s="176"/>
      <c r="C18" s="176"/>
      <c r="D18" s="176"/>
      <c r="E18" s="176"/>
      <c r="F18" s="176"/>
      <c r="G18" s="176"/>
      <c r="H18" s="176"/>
      <c r="I18" s="176"/>
    </row>
    <row r="19" spans="2:9" x14ac:dyDescent="0.25">
      <c r="B19" s="176"/>
      <c r="C19" s="176"/>
      <c r="D19" s="176"/>
      <c r="E19" s="176"/>
      <c r="F19" s="176"/>
      <c r="G19" s="176"/>
      <c r="H19" s="176"/>
      <c r="I19" s="176"/>
    </row>
    <row r="20" spans="2:9" x14ac:dyDescent="0.25">
      <c r="B20" s="176"/>
      <c r="C20" s="176"/>
      <c r="D20" s="176"/>
      <c r="E20" s="176"/>
      <c r="F20" s="176"/>
      <c r="G20" s="176"/>
      <c r="H20" s="176"/>
      <c r="I20" s="176"/>
    </row>
    <row r="21" spans="2:9" x14ac:dyDescent="0.25">
      <c r="B21" s="176"/>
      <c r="C21" s="176"/>
      <c r="D21" s="176"/>
      <c r="E21" s="176"/>
      <c r="F21" s="176"/>
      <c r="G21" s="176"/>
      <c r="H21" s="176"/>
      <c r="I21" s="176"/>
    </row>
    <row r="22" spans="2:9" x14ac:dyDescent="0.25">
      <c r="B22" s="176"/>
      <c r="C22" s="176"/>
      <c r="D22" s="176"/>
      <c r="E22" s="176"/>
      <c r="F22" s="176"/>
      <c r="G22" s="176"/>
      <c r="H22" s="176"/>
      <c r="I22" s="176"/>
    </row>
    <row r="23" spans="2:9" x14ac:dyDescent="0.25">
      <c r="B23" s="176"/>
      <c r="C23" s="176"/>
      <c r="D23" s="176"/>
      <c r="E23" s="176"/>
      <c r="F23" s="176"/>
      <c r="G23" s="176"/>
      <c r="H23" s="176"/>
      <c r="I23" s="176"/>
    </row>
    <row r="24" spans="2:9" x14ac:dyDescent="0.25">
      <c r="B24" s="176"/>
      <c r="C24" s="176"/>
      <c r="D24" s="176"/>
      <c r="E24" s="176"/>
      <c r="F24" s="176"/>
      <c r="G24" s="176"/>
      <c r="H24" s="176"/>
      <c r="I24" s="176"/>
    </row>
    <row r="25" spans="2:9" x14ac:dyDescent="0.25">
      <c r="B25" s="176"/>
      <c r="C25" s="176"/>
      <c r="D25" s="176"/>
      <c r="E25" s="176"/>
      <c r="F25" s="176"/>
      <c r="G25" s="176"/>
      <c r="H25" s="176"/>
      <c r="I25" s="176"/>
    </row>
    <row r="26" spans="2:9" x14ac:dyDescent="0.25">
      <c r="B26" s="176"/>
      <c r="C26" s="176"/>
      <c r="D26" s="176"/>
      <c r="E26" s="176"/>
      <c r="F26" s="176"/>
      <c r="G26" s="176"/>
      <c r="H26" s="176"/>
      <c r="I26" s="176"/>
    </row>
    <row r="27" spans="2:9" x14ac:dyDescent="0.25">
      <c r="B27" s="176"/>
      <c r="C27" s="176"/>
      <c r="D27" s="176"/>
      <c r="E27" s="176"/>
      <c r="F27" s="176"/>
      <c r="G27" s="176"/>
      <c r="H27" s="176"/>
      <c r="I27" s="176"/>
    </row>
    <row r="28" spans="2:9" x14ac:dyDescent="0.25">
      <c r="B28" s="176"/>
      <c r="C28" s="176"/>
      <c r="D28" s="176"/>
      <c r="E28" s="176"/>
      <c r="F28" s="176"/>
      <c r="G28" s="176"/>
      <c r="H28" s="176"/>
      <c r="I28" s="176"/>
    </row>
  </sheetData>
  <mergeCells count="1">
    <mergeCell ref="B17:I2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13"/>
  <sheetViews>
    <sheetView showGridLines="0" workbookViewId="0">
      <selection activeCell="F40" sqref="F40:G40"/>
    </sheetView>
  </sheetViews>
  <sheetFormatPr baseColWidth="10" defaultColWidth="11.453125" defaultRowHeight="10.5" x14ac:dyDescent="0.25"/>
  <cols>
    <col min="1" max="1" width="3.453125" style="1" customWidth="1"/>
    <col min="2" max="2" width="20.453125" style="1" customWidth="1"/>
    <col min="3" max="3" width="16" style="1" customWidth="1"/>
    <col min="4" max="16384" width="11.453125" style="1"/>
  </cols>
  <sheetData>
    <row r="1" spans="2:3" x14ac:dyDescent="0.25">
      <c r="B1" s="78" t="s">
        <v>164</v>
      </c>
    </row>
    <row r="2" spans="2:3" x14ac:dyDescent="0.25">
      <c r="B2" s="78"/>
    </row>
    <row r="3" spans="2:3" x14ac:dyDescent="0.25">
      <c r="C3" s="5" t="s">
        <v>161</v>
      </c>
    </row>
    <row r="4" spans="2:3" x14ac:dyDescent="0.25">
      <c r="B4" s="162" t="s">
        <v>59</v>
      </c>
      <c r="C4" s="80" t="s">
        <v>163</v>
      </c>
    </row>
    <row r="5" spans="2:3" x14ac:dyDescent="0.25">
      <c r="B5" s="2" t="s">
        <v>60</v>
      </c>
      <c r="C5" s="163">
        <v>6.2736326356712997</v>
      </c>
    </row>
    <row r="6" spans="2:3" x14ac:dyDescent="0.25">
      <c r="B6" s="2" t="s">
        <v>61</v>
      </c>
      <c r="C6" s="163">
        <v>10.98220884498544</v>
      </c>
    </row>
    <row r="7" spans="2:3" x14ac:dyDescent="0.25">
      <c r="B7" s="2" t="s">
        <v>62</v>
      </c>
      <c r="C7" s="163">
        <v>10.583814724421892</v>
      </c>
    </row>
    <row r="8" spans="2:3" x14ac:dyDescent="0.25">
      <c r="B8" s="2" t="s">
        <v>63</v>
      </c>
      <c r="C8" s="163">
        <v>9.7610628196277869</v>
      </c>
    </row>
    <row r="9" spans="2:3" x14ac:dyDescent="0.25">
      <c r="B9" s="2" t="s">
        <v>64</v>
      </c>
      <c r="C9" s="163">
        <v>8.7524406962735242</v>
      </c>
    </row>
    <row r="10" spans="2:3" x14ac:dyDescent="0.25">
      <c r="B10" s="2" t="s">
        <v>65</v>
      </c>
      <c r="C10" s="163">
        <v>10.642699526757852</v>
      </c>
    </row>
    <row r="11" spans="2:3" x14ac:dyDescent="0.25">
      <c r="B11" s="2" t="s">
        <v>66</v>
      </c>
      <c r="C11" s="163">
        <v>8.7082831683660604</v>
      </c>
    </row>
    <row r="12" spans="2:3" x14ac:dyDescent="0.25">
      <c r="B12" s="2" t="s">
        <v>67</v>
      </c>
      <c r="C12" s="163">
        <v>11.180768536893378</v>
      </c>
    </row>
    <row r="13" spans="2:3" x14ac:dyDescent="0.25">
      <c r="B13" s="2" t="s">
        <v>68</v>
      </c>
      <c r="C13" s="163">
        <v>10.373189666913845</v>
      </c>
    </row>
    <row r="14" spans="2:3" x14ac:dyDescent="0.25">
      <c r="B14" s="2" t="s">
        <v>69</v>
      </c>
      <c r="C14" s="163">
        <v>12.122331100909943</v>
      </c>
    </row>
    <row r="15" spans="2:3" x14ac:dyDescent="0.25">
      <c r="B15" s="2" t="s">
        <v>70</v>
      </c>
      <c r="C15" s="163">
        <v>11.973571944256054</v>
      </c>
    </row>
    <row r="16" spans="2:3" x14ac:dyDescent="0.25">
      <c r="B16" s="2" t="s">
        <v>71</v>
      </c>
      <c r="C16" s="163">
        <v>8.4772337667767683</v>
      </c>
    </row>
    <row r="17" spans="2:3" x14ac:dyDescent="0.25">
      <c r="B17" s="2" t="s">
        <v>72</v>
      </c>
      <c r="C17" s="163">
        <v>13.104191041805798</v>
      </c>
    </row>
    <row r="18" spans="2:3" x14ac:dyDescent="0.25">
      <c r="B18" s="2" t="s">
        <v>73</v>
      </c>
      <c r="C18" s="163">
        <v>11.108475621533156</v>
      </c>
    </row>
    <row r="19" spans="2:3" x14ac:dyDescent="0.25">
      <c r="B19" s="2" t="s">
        <v>74</v>
      </c>
      <c r="C19" s="163">
        <v>8.0191829542071336</v>
      </c>
    </row>
    <row r="20" spans="2:3" x14ac:dyDescent="0.25">
      <c r="B20" s="2" t="s">
        <v>75</v>
      </c>
      <c r="C20" s="163">
        <v>9.6840051796915727</v>
      </c>
    </row>
    <row r="21" spans="2:3" x14ac:dyDescent="0.25">
      <c r="B21" s="2" t="s">
        <v>76</v>
      </c>
      <c r="C21" s="163">
        <v>8.8241577121936565</v>
      </c>
    </row>
    <row r="22" spans="2:3" x14ac:dyDescent="0.25">
      <c r="B22" s="2" t="s">
        <v>77</v>
      </c>
      <c r="C22" s="163">
        <v>9.7253598849324447</v>
      </c>
    </row>
    <row r="23" spans="2:3" x14ac:dyDescent="0.25">
      <c r="B23" s="2" t="s">
        <v>78</v>
      </c>
      <c r="C23" s="163">
        <v>8.2014066775869701</v>
      </c>
    </row>
    <row r="24" spans="2:3" x14ac:dyDescent="0.25">
      <c r="B24" s="2" t="s">
        <v>79</v>
      </c>
      <c r="C24" s="163">
        <v>6.724564691743093</v>
      </c>
    </row>
    <row r="25" spans="2:3" x14ac:dyDescent="0.25">
      <c r="B25" s="2" t="s">
        <v>80</v>
      </c>
      <c r="C25" s="163">
        <v>9.961489729554291</v>
      </c>
    </row>
    <row r="26" spans="2:3" x14ac:dyDescent="0.25">
      <c r="B26" s="2" t="s">
        <v>81</v>
      </c>
      <c r="C26" s="163">
        <v>11.061192532062945</v>
      </c>
    </row>
    <row r="27" spans="2:3" x14ac:dyDescent="0.25">
      <c r="B27" s="2" t="s">
        <v>82</v>
      </c>
      <c r="C27" s="163">
        <v>7.6601785373044686</v>
      </c>
    </row>
    <row r="28" spans="2:3" x14ac:dyDescent="0.25">
      <c r="B28" s="2" t="s">
        <v>83</v>
      </c>
      <c r="C28" s="163">
        <v>8.6480453667953672</v>
      </c>
    </row>
    <row r="29" spans="2:3" x14ac:dyDescent="0.25">
      <c r="B29" s="2" t="s">
        <v>84</v>
      </c>
      <c r="C29" s="163">
        <v>8.4453813271073557</v>
      </c>
    </row>
    <row r="30" spans="2:3" x14ac:dyDescent="0.25">
      <c r="B30" s="2" t="s">
        <v>85</v>
      </c>
      <c r="C30" s="163">
        <v>10.723098451039336</v>
      </c>
    </row>
    <row r="31" spans="2:3" x14ac:dyDescent="0.25">
      <c r="B31" s="2" t="s">
        <v>86</v>
      </c>
      <c r="C31" s="163">
        <v>9.6996626385508975</v>
      </c>
    </row>
    <row r="32" spans="2:3" x14ac:dyDescent="0.25">
      <c r="B32" s="2" t="s">
        <v>87</v>
      </c>
      <c r="C32" s="163">
        <v>8.0939894081957942</v>
      </c>
    </row>
    <row r="33" spans="2:3" x14ac:dyDescent="0.25">
      <c r="B33" s="2" t="s">
        <v>88</v>
      </c>
      <c r="C33" s="163">
        <v>7.2931588469287005</v>
      </c>
    </row>
    <row r="34" spans="2:3" x14ac:dyDescent="0.25">
      <c r="B34" s="2" t="s">
        <v>89</v>
      </c>
      <c r="C34" s="163">
        <v>9.0149661354404049</v>
      </c>
    </row>
    <row r="35" spans="2:3" x14ac:dyDescent="0.25">
      <c r="B35" s="2" t="s">
        <v>90</v>
      </c>
      <c r="C35" s="163">
        <v>12.056623009960003</v>
      </c>
    </row>
    <row r="36" spans="2:3" x14ac:dyDescent="0.25">
      <c r="B36" s="2" t="s">
        <v>91</v>
      </c>
      <c r="C36" s="163">
        <v>14.335268537154523</v>
      </c>
    </row>
    <row r="37" spans="2:3" x14ac:dyDescent="0.25">
      <c r="B37" s="2" t="s">
        <v>92</v>
      </c>
      <c r="C37" s="163">
        <v>7.942691817517411</v>
      </c>
    </row>
    <row r="38" spans="2:3" x14ac:dyDescent="0.25">
      <c r="B38" s="2" t="s">
        <v>93</v>
      </c>
      <c r="C38" s="163">
        <v>11.0674892635541</v>
      </c>
    </row>
    <row r="39" spans="2:3" x14ac:dyDescent="0.25">
      <c r="B39" s="2" t="s">
        <v>94</v>
      </c>
      <c r="C39" s="163">
        <v>15.241717565214016</v>
      </c>
    </row>
    <row r="40" spans="2:3" x14ac:dyDescent="0.25">
      <c r="B40" s="2" t="s">
        <v>95</v>
      </c>
      <c r="C40" s="163">
        <v>11.561529673278638</v>
      </c>
    </row>
    <row r="41" spans="2:3" x14ac:dyDescent="0.25">
      <c r="B41" s="2" t="s">
        <v>96</v>
      </c>
      <c r="C41" s="163">
        <v>9.4441130213135196</v>
      </c>
    </row>
    <row r="42" spans="2:3" x14ac:dyDescent="0.25">
      <c r="B42" s="2" t="s">
        <v>97</v>
      </c>
      <c r="C42" s="163">
        <v>11.810987000705389</v>
      </c>
    </row>
    <row r="43" spans="2:3" x14ac:dyDescent="0.25">
      <c r="B43" s="2" t="s">
        <v>98</v>
      </c>
      <c r="C43" s="163">
        <v>9.8380016279824769</v>
      </c>
    </row>
    <row r="44" spans="2:3" x14ac:dyDescent="0.25">
      <c r="B44" s="2" t="s">
        <v>99</v>
      </c>
      <c r="C44" s="163">
        <v>7.6209186061058158</v>
      </c>
    </row>
    <row r="45" spans="2:3" x14ac:dyDescent="0.25">
      <c r="B45" s="2" t="s">
        <v>100</v>
      </c>
      <c r="C45" s="163">
        <v>7.1992231841245093</v>
      </c>
    </row>
    <row r="46" spans="2:3" x14ac:dyDescent="0.25">
      <c r="B46" s="2" t="s">
        <v>101</v>
      </c>
      <c r="C46" s="163">
        <v>7.9928588900612247</v>
      </c>
    </row>
    <row r="47" spans="2:3" x14ac:dyDescent="0.25">
      <c r="B47" s="2" t="s">
        <v>102</v>
      </c>
      <c r="C47" s="163">
        <v>11.62408432528157</v>
      </c>
    </row>
    <row r="48" spans="2:3" x14ac:dyDescent="0.25">
      <c r="B48" s="2" t="s">
        <v>103</v>
      </c>
      <c r="C48" s="163">
        <v>8.3108224610609813</v>
      </c>
    </row>
    <row r="49" spans="2:3" x14ac:dyDescent="0.25">
      <c r="B49" s="2" t="s">
        <v>104</v>
      </c>
      <c r="C49" s="163">
        <v>10.141792621738368</v>
      </c>
    </row>
    <row r="50" spans="2:3" x14ac:dyDescent="0.25">
      <c r="B50" s="2" t="s">
        <v>105</v>
      </c>
      <c r="C50" s="163">
        <v>9.7190873448902195</v>
      </c>
    </row>
    <row r="51" spans="2:3" x14ac:dyDescent="0.25">
      <c r="B51" s="2" t="s">
        <v>106</v>
      </c>
      <c r="C51" s="163">
        <v>8.125403241734368</v>
      </c>
    </row>
    <row r="52" spans="2:3" x14ac:dyDescent="0.25">
      <c r="B52" s="2" t="s">
        <v>107</v>
      </c>
      <c r="C52" s="163">
        <v>9.8656234662769009</v>
      </c>
    </row>
    <row r="53" spans="2:3" x14ac:dyDescent="0.25">
      <c r="B53" s="2" t="s">
        <v>108</v>
      </c>
      <c r="C53" s="163">
        <v>10.001983007154079</v>
      </c>
    </row>
    <row r="54" spans="2:3" x14ac:dyDescent="0.25">
      <c r="B54" s="2" t="s">
        <v>109</v>
      </c>
      <c r="C54" s="163">
        <v>11.083855954219143</v>
      </c>
    </row>
    <row r="55" spans="2:3" x14ac:dyDescent="0.25">
      <c r="B55" s="2" t="s">
        <v>110</v>
      </c>
      <c r="C55" s="163">
        <v>8.0545131060513295</v>
      </c>
    </row>
    <row r="56" spans="2:3" x14ac:dyDescent="0.25">
      <c r="B56" s="2" t="s">
        <v>111</v>
      </c>
      <c r="C56" s="163">
        <v>12.675412748439117</v>
      </c>
    </row>
    <row r="57" spans="2:3" x14ac:dyDescent="0.25">
      <c r="B57" s="2" t="s">
        <v>112</v>
      </c>
      <c r="C57" s="163">
        <v>9.2613255969649622</v>
      </c>
    </row>
    <row r="58" spans="2:3" x14ac:dyDescent="0.25">
      <c r="B58" s="2" t="s">
        <v>113</v>
      </c>
      <c r="C58" s="163">
        <v>8.3595258228696334</v>
      </c>
    </row>
    <row r="59" spans="2:3" x14ac:dyDescent="0.25">
      <c r="B59" s="2" t="s">
        <v>114</v>
      </c>
      <c r="C59" s="163">
        <v>12.539603815017964</v>
      </c>
    </row>
    <row r="60" spans="2:3" x14ac:dyDescent="0.25">
      <c r="B60" s="2" t="s">
        <v>115</v>
      </c>
      <c r="C60" s="163">
        <v>8.3652402774746886</v>
      </c>
    </row>
    <row r="61" spans="2:3" x14ac:dyDescent="0.25">
      <c r="B61" s="2" t="s">
        <v>116</v>
      </c>
      <c r="C61" s="163">
        <v>7.8773909422207717</v>
      </c>
    </row>
    <row r="62" spans="2:3" x14ac:dyDescent="0.25">
      <c r="B62" s="2" t="s">
        <v>117</v>
      </c>
      <c r="C62" s="163">
        <v>8.921085324967807</v>
      </c>
    </row>
    <row r="63" spans="2:3" x14ac:dyDescent="0.25">
      <c r="B63" s="2" t="s">
        <v>118</v>
      </c>
      <c r="C63" s="163">
        <v>10.014450867052023</v>
      </c>
    </row>
    <row r="64" spans="2:3" x14ac:dyDescent="0.25">
      <c r="B64" s="2" t="s">
        <v>119</v>
      </c>
      <c r="C64" s="163">
        <v>14.035732594232536</v>
      </c>
    </row>
    <row r="65" spans="2:3" x14ac:dyDescent="0.25">
      <c r="B65" s="2" t="s">
        <v>120</v>
      </c>
      <c r="C65" s="163">
        <v>8.51258163901392</v>
      </c>
    </row>
    <row r="66" spans="2:3" x14ac:dyDescent="0.25">
      <c r="B66" s="2" t="s">
        <v>121</v>
      </c>
      <c r="C66" s="163">
        <v>9.8196937903163128</v>
      </c>
    </row>
    <row r="67" spans="2:3" x14ac:dyDescent="0.25">
      <c r="B67" s="2" t="s">
        <v>122</v>
      </c>
      <c r="C67" s="163">
        <v>11.437565494333821</v>
      </c>
    </row>
    <row r="68" spans="2:3" x14ac:dyDescent="0.25">
      <c r="B68" s="2" t="s">
        <v>123</v>
      </c>
      <c r="C68" s="163">
        <v>11.626542132996949</v>
      </c>
    </row>
    <row r="69" spans="2:3" x14ac:dyDescent="0.25">
      <c r="B69" s="2" t="s">
        <v>124</v>
      </c>
      <c r="C69" s="163">
        <v>9.8852316657334551</v>
      </c>
    </row>
    <row r="70" spans="2:3" x14ac:dyDescent="0.25">
      <c r="B70" s="2" t="s">
        <v>125</v>
      </c>
      <c r="C70" s="163">
        <v>10.794716273096236</v>
      </c>
    </row>
    <row r="71" spans="2:3" x14ac:dyDescent="0.25">
      <c r="B71" s="2" t="s">
        <v>126</v>
      </c>
      <c r="C71" s="163">
        <v>13.71520445382991</v>
      </c>
    </row>
    <row r="72" spans="2:3" x14ac:dyDescent="0.25">
      <c r="B72" s="2" t="s">
        <v>127</v>
      </c>
      <c r="C72" s="163">
        <v>10.432538682112865</v>
      </c>
    </row>
    <row r="73" spans="2:3" x14ac:dyDescent="0.25">
      <c r="B73" s="2" t="s">
        <v>128</v>
      </c>
      <c r="C73" s="163">
        <v>8.3275806597717885</v>
      </c>
    </row>
    <row r="74" spans="2:3" x14ac:dyDescent="0.25">
      <c r="B74" s="2" t="s">
        <v>129</v>
      </c>
      <c r="C74" s="163">
        <v>13.588027709628046</v>
      </c>
    </row>
    <row r="75" spans="2:3" x14ac:dyDescent="0.25">
      <c r="B75" s="2" t="s">
        <v>130</v>
      </c>
      <c r="C75" s="163">
        <v>7.6898310455144783</v>
      </c>
    </row>
    <row r="76" spans="2:3" x14ac:dyDescent="0.25">
      <c r="B76" s="2" t="s">
        <v>131</v>
      </c>
      <c r="C76" s="163">
        <v>8.7381243756783764</v>
      </c>
    </row>
    <row r="77" spans="2:3" x14ac:dyDescent="0.25">
      <c r="B77" s="2" t="s">
        <v>132</v>
      </c>
      <c r="C77" s="163">
        <v>9.8359041750583778</v>
      </c>
    </row>
    <row r="78" spans="2:3" x14ac:dyDescent="0.25">
      <c r="B78" s="2" t="s">
        <v>133</v>
      </c>
      <c r="C78" s="163">
        <v>8.0169498322394368</v>
      </c>
    </row>
    <row r="79" spans="2:3" x14ac:dyDescent="0.25">
      <c r="B79" s="2" t="s">
        <v>134</v>
      </c>
      <c r="C79" s="163">
        <v>5.7305321840853134</v>
      </c>
    </row>
    <row r="80" spans="2:3" x14ac:dyDescent="0.25">
      <c r="B80" s="2" t="s">
        <v>135</v>
      </c>
      <c r="C80" s="163">
        <v>12.718842899860631</v>
      </c>
    </row>
    <row r="81" spans="2:3" x14ac:dyDescent="0.25">
      <c r="B81" s="2" t="s">
        <v>136</v>
      </c>
      <c r="C81" s="163">
        <v>12.991038469619658</v>
      </c>
    </row>
    <row r="82" spans="2:3" x14ac:dyDescent="0.25">
      <c r="B82" s="2" t="s">
        <v>137</v>
      </c>
      <c r="C82" s="163">
        <v>7.5980417427046492</v>
      </c>
    </row>
    <row r="83" spans="2:3" x14ac:dyDescent="0.25">
      <c r="B83" s="2" t="s">
        <v>138</v>
      </c>
      <c r="C83" s="163">
        <v>7.0783709799425374</v>
      </c>
    </row>
    <row r="84" spans="2:3" x14ac:dyDescent="0.25">
      <c r="B84" s="2" t="s">
        <v>139</v>
      </c>
      <c r="C84" s="163">
        <v>8.0693767837418502</v>
      </c>
    </row>
    <row r="85" spans="2:3" x14ac:dyDescent="0.25">
      <c r="B85" s="2" t="s">
        <v>140</v>
      </c>
      <c r="C85" s="163">
        <v>12.449473330011033</v>
      </c>
    </row>
    <row r="86" spans="2:3" x14ac:dyDescent="0.25">
      <c r="B86" s="2" t="s">
        <v>141</v>
      </c>
      <c r="C86" s="163">
        <v>10.041657334826427</v>
      </c>
    </row>
    <row r="87" spans="2:3" x14ac:dyDescent="0.25">
      <c r="B87" s="2" t="s">
        <v>142</v>
      </c>
      <c r="C87" s="163">
        <v>9.1978131711298463</v>
      </c>
    </row>
    <row r="88" spans="2:3" x14ac:dyDescent="0.25">
      <c r="B88" s="2" t="s">
        <v>143</v>
      </c>
      <c r="C88" s="163">
        <v>9.307031068941324</v>
      </c>
    </row>
    <row r="89" spans="2:3" x14ac:dyDescent="0.25">
      <c r="B89" s="2" t="s">
        <v>144</v>
      </c>
      <c r="C89" s="163">
        <v>11.928130728829874</v>
      </c>
    </row>
    <row r="90" spans="2:3" x14ac:dyDescent="0.25">
      <c r="B90" s="2" t="s">
        <v>145</v>
      </c>
      <c r="C90" s="163">
        <v>6.4521690516163481</v>
      </c>
    </row>
    <row r="91" spans="2:3" x14ac:dyDescent="0.25">
      <c r="B91" s="2" t="s">
        <v>146</v>
      </c>
      <c r="C91" s="163">
        <v>12.821436601176176</v>
      </c>
    </row>
    <row r="92" spans="2:3" x14ac:dyDescent="0.25">
      <c r="B92" s="2" t="s">
        <v>147</v>
      </c>
      <c r="C92" s="163">
        <v>12.574258992578057</v>
      </c>
    </row>
    <row r="93" spans="2:3" x14ac:dyDescent="0.25">
      <c r="B93" s="2" t="s">
        <v>148</v>
      </c>
      <c r="C93" s="163">
        <v>9.7917066424936969</v>
      </c>
    </row>
    <row r="94" spans="2:3" x14ac:dyDescent="0.25">
      <c r="B94" s="2" t="s">
        <v>149</v>
      </c>
      <c r="C94" s="163">
        <v>8.8648636846625237</v>
      </c>
    </row>
    <row r="95" spans="2:3" x14ac:dyDescent="0.25">
      <c r="B95" s="2" t="s">
        <v>150</v>
      </c>
      <c r="C95" s="163">
        <v>11.613049230554976</v>
      </c>
    </row>
    <row r="96" spans="2:3" x14ac:dyDescent="0.25">
      <c r="B96" s="2" t="s">
        <v>151</v>
      </c>
      <c r="C96" s="163">
        <v>9.0081058523405115</v>
      </c>
    </row>
    <row r="97" spans="2:8" x14ac:dyDescent="0.25">
      <c r="B97" s="2" t="s">
        <v>152</v>
      </c>
      <c r="C97" s="163">
        <v>8.6626161158316624</v>
      </c>
    </row>
    <row r="98" spans="2:8" x14ac:dyDescent="0.25">
      <c r="B98" s="2" t="s">
        <v>153</v>
      </c>
      <c r="C98" s="163">
        <v>13.67627192418635</v>
      </c>
    </row>
    <row r="99" spans="2:8" x14ac:dyDescent="0.25">
      <c r="B99" s="2" t="s">
        <v>154</v>
      </c>
      <c r="C99" s="163">
        <v>10.730388433927056</v>
      </c>
    </row>
    <row r="100" spans="2:8" x14ac:dyDescent="0.25">
      <c r="B100" s="2" t="s">
        <v>155</v>
      </c>
      <c r="C100" s="163">
        <v>9.4717732220743791</v>
      </c>
    </row>
    <row r="101" spans="2:8" x14ac:dyDescent="0.25">
      <c r="B101" s="2" t="s">
        <v>156</v>
      </c>
      <c r="C101" s="163">
        <v>13.643237929600364</v>
      </c>
    </row>
    <row r="102" spans="2:8" x14ac:dyDescent="0.25">
      <c r="B102" s="2" t="s">
        <v>157</v>
      </c>
      <c r="C102" s="163">
        <v>11.922021583431091</v>
      </c>
    </row>
    <row r="103" spans="2:8" x14ac:dyDescent="0.25">
      <c r="B103" s="2" t="s">
        <v>158</v>
      </c>
      <c r="C103" s="163">
        <v>9.4782032701320311</v>
      </c>
    </row>
    <row r="104" spans="2:8" x14ac:dyDescent="0.25">
      <c r="B104" s="2" t="s">
        <v>159</v>
      </c>
      <c r="C104" s="163">
        <v>16.727140206540398</v>
      </c>
    </row>
    <row r="105" spans="2:8" x14ac:dyDescent="0.25">
      <c r="B105" s="2" t="s">
        <v>160</v>
      </c>
      <c r="C105" s="163">
        <v>0.60324293298895104</v>
      </c>
    </row>
    <row r="106" spans="2:8" x14ac:dyDescent="0.25">
      <c r="B106" s="72" t="s">
        <v>162</v>
      </c>
      <c r="C106" s="164">
        <v>10.606071679696848</v>
      </c>
    </row>
    <row r="107" spans="2:8" ht="11.25" customHeight="1" x14ac:dyDescent="0.25"/>
    <row r="108" spans="2:8" ht="11" customHeight="1" x14ac:dyDescent="0.25">
      <c r="B108" s="176" t="s">
        <v>200</v>
      </c>
      <c r="C108" s="176"/>
      <c r="D108" s="176"/>
      <c r="E108" s="165"/>
      <c r="F108" s="165"/>
      <c r="G108" s="165"/>
      <c r="H108" s="165"/>
    </row>
    <row r="109" spans="2:8" x14ac:dyDescent="0.25">
      <c r="B109" s="176"/>
      <c r="C109" s="176"/>
      <c r="D109" s="176"/>
    </row>
    <row r="110" spans="2:8" x14ac:dyDescent="0.25">
      <c r="B110" s="176"/>
      <c r="C110" s="176"/>
      <c r="D110" s="176"/>
    </row>
    <row r="111" spans="2:8" x14ac:dyDescent="0.25">
      <c r="B111" s="176"/>
      <c r="C111" s="176"/>
      <c r="D111" s="176"/>
    </row>
    <row r="112" spans="2:8" x14ac:dyDescent="0.25">
      <c r="B112" s="176"/>
      <c r="C112" s="176"/>
      <c r="D112" s="176"/>
    </row>
    <row r="113" spans="2:4" x14ac:dyDescent="0.25">
      <c r="B113" s="176"/>
      <c r="C113" s="176"/>
      <c r="D113" s="176"/>
    </row>
  </sheetData>
  <mergeCells count="1">
    <mergeCell ref="B108:D1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Graphique 1</vt:lpstr>
      <vt:lpstr>Tableau 1 </vt:lpstr>
      <vt:lpstr>Graphique 2</vt:lpstr>
      <vt:lpstr>Graphique 3</vt:lpstr>
      <vt:lpstr>Tableau 2 </vt:lpstr>
      <vt:lpstr>Tableau complémentaire 1</vt:lpstr>
      <vt:lpstr>Tableau complémentaire 2</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HANANEL, Jérôme (DREES/OS/LCE)</dc:creator>
  <cp:lastModifiedBy>Émilie Morin</cp:lastModifiedBy>
  <dcterms:created xsi:type="dcterms:W3CDTF">2018-04-19T07:26:35Z</dcterms:created>
  <dcterms:modified xsi:type="dcterms:W3CDTF">2024-10-14T11:35:44Z</dcterms:modified>
</cp:coreProperties>
</file>